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7145" windowHeight="9090" tabRatio="766" firstSheet="8" activeTab="12"/>
  </bookViews>
  <sheets>
    <sheet name="Синтаксис" sheetId="4" r:id="rId1"/>
    <sheet name="Синтаксис функций" sheetId="1" r:id="rId2"/>
    <sheet name="Типы ссылок" sheetId="2" r:id="rId3"/>
    <sheet name="Именованные диапазоны" sheetId="5" r:id="rId4"/>
    <sheet name="Проверка данных" sheetId="8" r:id="rId5"/>
    <sheet name="Функция ЕСЛИ" sheetId="10" r:id="rId6"/>
    <sheet name="Функция ЕСЛИ - вложенная" sheetId="12" r:id="rId7"/>
    <sheet name="Функция ЕСЛИ и И" sheetId="14" r:id="rId8"/>
    <sheet name="Функция ЕСЛИ и ИЛИ" sheetId="11" r:id="rId9"/>
    <sheet name="ЕСЛИОШИБКА" sheetId="15" r:id="rId10"/>
    <sheet name="НАИМ НАИБ" sheetId="16" r:id="rId11"/>
    <sheet name="СЧЕТМН СУММН СРЗНАЧМН" sheetId="19" r:id="rId12"/>
    <sheet name="СУММПРОИЗВ" sheetId="17" r:id="rId13"/>
    <sheet name="ВПР-ГПР" sheetId="20" r:id="rId14"/>
    <sheet name="ВПР + ПОИСКПОЗ" sheetId="21" r:id="rId15"/>
    <sheet name="ИНДЕКС + ПОИСКПОЗ" sheetId="22" r:id="rId16"/>
    <sheet name="ИНДЕКС + ПОИСКПОЗ PRO" sheetId="23" state="hidden" r:id="rId17"/>
    <sheet name="ВЫБОР" sheetId="24" state="hidden" r:id="rId18"/>
    <sheet name="СМЕЩ" sheetId="25" r:id="rId19"/>
    <sheet name="ПРОПИСН СТРОЧН ПРОПНАЧ СЖПРОБЕЛ" sheetId="26" r:id="rId20"/>
    <sheet name="ПРАВСИМВ ЛЕВСИМВ ПСТР" sheetId="27" r:id="rId21"/>
    <sheet name="ПОИСК и НАЙТИ" sheetId="28" r:id="rId22"/>
    <sheet name="СЦЕП" sheetId="29" r:id="rId23"/>
    <sheet name="ПОДСТАВИТЬ и ЗАМЕНИТЬ" sheetId="30" r:id="rId24"/>
    <sheet name="ДАТА" sheetId="37" r:id="rId25"/>
    <sheet name="СЕГОДНЯ и ТДАТА" sheetId="31" r:id="rId26"/>
    <sheet name="ГОД, МЕСЯЦ, НЕДЕЛЯ, ДЕНЬ" sheetId="33" r:id="rId27"/>
    <sheet name="ДЕНЬНЕД, РАБДЕНЬ, ЧИСТРАБДНИ" sheetId="38" r:id="rId28"/>
    <sheet name="РАЗНДАТ" sheetId="39" r:id="rId29"/>
  </sheets>
  <definedNames>
    <definedName name="_xlnm._FilterDatabase" localSheetId="4" hidden="1">'Проверка данных'!$A$3:$H$19</definedName>
    <definedName name="_xlnm._FilterDatabase" localSheetId="11" hidden="1">'СЧЕТМН СУММН СРЗНАЧМН'!$A$1:$D$27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7" l="1"/>
  <c r="H4" i="17"/>
  <c r="E10" i="17"/>
  <c r="S5" i="19"/>
  <c r="S6" i="19"/>
  <c r="S7" i="19"/>
  <c r="S8" i="19"/>
  <c r="S3" i="19"/>
  <c r="S4" i="19"/>
  <c r="R4" i="19"/>
  <c r="R5" i="19"/>
  <c r="R6" i="19"/>
  <c r="R7" i="19"/>
  <c r="R8" i="19"/>
  <c r="R3" i="19"/>
  <c r="Q4" i="19"/>
  <c r="Q5" i="19"/>
  <c r="Q6" i="19"/>
  <c r="Q7" i="19"/>
  <c r="Q8" i="19"/>
  <c r="H9" i="19"/>
  <c r="I9" i="19"/>
  <c r="G9" i="19"/>
  <c r="M9" i="19"/>
  <c r="N9" i="19"/>
  <c r="L9" i="19"/>
  <c r="N4" i="19"/>
  <c r="N5" i="19"/>
  <c r="N6" i="19"/>
  <c r="N7" i="19"/>
  <c r="N8" i="19"/>
  <c r="N3" i="19"/>
  <c r="L4" i="19"/>
  <c r="L5" i="19"/>
  <c r="L6" i="19"/>
  <c r="L7" i="19"/>
  <c r="L8" i="19"/>
  <c r="L3" i="19"/>
  <c r="M4" i="19"/>
  <c r="M5" i="19"/>
  <c r="M6" i="19"/>
  <c r="M7" i="19"/>
  <c r="M8" i="19"/>
  <c r="M3" i="19"/>
  <c r="G4" i="19"/>
  <c r="H4" i="19"/>
  <c r="G5" i="19"/>
  <c r="H5" i="19"/>
  <c r="G6" i="19"/>
  <c r="H6" i="19"/>
  <c r="G7" i="19"/>
  <c r="H7" i="19"/>
  <c r="G8" i="19"/>
  <c r="H8" i="19"/>
  <c r="H3" i="19"/>
  <c r="G3" i="19"/>
  <c r="J4" i="16"/>
  <c r="J3" i="16"/>
  <c r="J2" i="16"/>
  <c r="G4" i="16"/>
  <c r="G3" i="16"/>
  <c r="G2" i="16"/>
  <c r="I3" i="19" l="1"/>
  <c r="F32" i="17"/>
  <c r="F33" i="17"/>
  <c r="F34" i="17"/>
  <c r="F35" i="17"/>
  <c r="F36" i="17"/>
  <c r="F37" i="17"/>
  <c r="F38" i="17"/>
  <c r="F39" i="17"/>
  <c r="F31" i="17"/>
  <c r="E3" i="17"/>
  <c r="E4" i="17"/>
  <c r="E5" i="17"/>
  <c r="E6" i="17"/>
  <c r="E7" i="17"/>
  <c r="E8" i="17"/>
  <c r="E2" i="17"/>
  <c r="I4" i="19" l="1"/>
  <c r="E9" i="17"/>
  <c r="I5" i="19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5" i="23"/>
  <c r="I6" i="19" l="1"/>
  <c r="C5" i="15"/>
  <c r="B5" i="15"/>
  <c r="I8" i="19" l="1"/>
  <c r="I7" i="19"/>
  <c r="B5" i="2"/>
  <c r="C5" i="2"/>
  <c r="D5" i="2"/>
</calcChain>
</file>

<file path=xl/sharedStrings.xml><?xml version="1.0" encoding="utf-8"?>
<sst xmlns="http://schemas.openxmlformats.org/spreadsheetml/2006/main" count="925" uniqueCount="353">
  <si>
    <t>Менеджер</t>
  </si>
  <si>
    <t>Дата рождения</t>
  </si>
  <si>
    <t>Выручка Январь</t>
  </si>
  <si>
    <t>Выручка Февраль</t>
  </si>
  <si>
    <t>Выручка Март</t>
  </si>
  <si>
    <t>Иванов</t>
  </si>
  <si>
    <t>Петров</t>
  </si>
  <si>
    <t>Выручка ИТОГО</t>
  </si>
  <si>
    <t>Сидоров</t>
  </si>
  <si>
    <t>Мукин</t>
  </si>
  <si>
    <t>Рогов</t>
  </si>
  <si>
    <t>Долгов</t>
  </si>
  <si>
    <t>Рябов</t>
  </si>
  <si>
    <t>Товар А</t>
  </si>
  <si>
    <t>Товар В</t>
  </si>
  <si>
    <t>Товар С</t>
  </si>
  <si>
    <t>Товар</t>
  </si>
  <si>
    <t>Продажи</t>
  </si>
  <si>
    <t>Выручка 
Март</t>
  </si>
  <si>
    <t>Итого</t>
  </si>
  <si>
    <t>% выручки Январь</t>
  </si>
  <si>
    <t>% выручки Февраль</t>
  </si>
  <si>
    <t>% выручки Март</t>
  </si>
  <si>
    <t>Факт выручки итого</t>
  </si>
  <si>
    <t>% выручки итого</t>
  </si>
  <si>
    <t>ID</t>
  </si>
  <si>
    <t>Марка</t>
  </si>
  <si>
    <t>Модель</t>
  </si>
  <si>
    <t>Кол-во дверей</t>
  </si>
  <si>
    <t>Коробка передач</t>
  </si>
  <si>
    <t>Можно курить</t>
  </si>
  <si>
    <t>В работе</t>
  </si>
  <si>
    <t>Ставка</t>
  </si>
  <si>
    <t>Ford</t>
  </si>
  <si>
    <t>Focus 3</t>
  </si>
  <si>
    <t>Ручная</t>
  </si>
  <si>
    <t>ДА</t>
  </si>
  <si>
    <t>Kia</t>
  </si>
  <si>
    <t>RIO</t>
  </si>
  <si>
    <t>Автомат</t>
  </si>
  <si>
    <t>НЕТ</t>
  </si>
  <si>
    <t>Skoda</t>
  </si>
  <si>
    <t>Rapid</t>
  </si>
  <si>
    <t>Volkswagen</t>
  </si>
  <si>
    <t>Polo</t>
  </si>
  <si>
    <t>Математика</t>
  </si>
  <si>
    <t>Шкала оценок</t>
  </si>
  <si>
    <t>Студенты</t>
  </si>
  <si>
    <t>Баллы</t>
  </si>
  <si>
    <t>Оценка</t>
  </si>
  <si>
    <t>Неудовлетворительно</t>
  </si>
  <si>
    <t>Удовлетворительно</t>
  </si>
  <si>
    <t xml:space="preserve">Сидоров </t>
  </si>
  <si>
    <t>Хорошо</t>
  </si>
  <si>
    <t>Смирнов</t>
  </si>
  <si>
    <t>Отлично</t>
  </si>
  <si>
    <t>Алексеев</t>
  </si>
  <si>
    <t>Кирович</t>
  </si>
  <si>
    <t>Лантович</t>
  </si>
  <si>
    <t>Песков</t>
  </si>
  <si>
    <t>Ростков</t>
  </si>
  <si>
    <t>Экзамен по математике</t>
  </si>
  <si>
    <t>&gt;80</t>
  </si>
  <si>
    <t>Результат</t>
  </si>
  <si>
    <t>Сдал</t>
  </si>
  <si>
    <t>Не сдал</t>
  </si>
  <si>
    <t>&lt;80</t>
  </si>
  <si>
    <t>Условия</t>
  </si>
  <si>
    <t>Синтаксис функции</t>
  </si>
  <si>
    <t>от 60 до 80</t>
  </si>
  <si>
    <t>Пересдача</t>
  </si>
  <si>
    <t>&lt;60</t>
  </si>
  <si>
    <t>Отлично или Хорошо</t>
  </si>
  <si>
    <t>Поступил</t>
  </si>
  <si>
    <t>Не поступил</t>
  </si>
  <si>
    <t>Другие</t>
  </si>
  <si>
    <t>Динамика Фев к Янв, %</t>
  </si>
  <si>
    <t>Отдел</t>
  </si>
  <si>
    <t>Зарплата</t>
  </si>
  <si>
    <t>Бухгалтерия</t>
  </si>
  <si>
    <t>Логистика</t>
  </si>
  <si>
    <t>Маркетинг</t>
  </si>
  <si>
    <t>Соколова</t>
  </si>
  <si>
    <t>Любинина</t>
  </si>
  <si>
    <t>Кремов</t>
  </si>
  <si>
    <t>Хрусталева</t>
  </si>
  <si>
    <t>Алексина</t>
  </si>
  <si>
    <t>Репина</t>
  </si>
  <si>
    <t>Рылькин</t>
  </si>
  <si>
    <t>Пулькин</t>
  </si>
  <si>
    <t>Анохина</t>
  </si>
  <si>
    <t>Рублева</t>
  </si>
  <si>
    <t>Крупина</t>
  </si>
  <si>
    <t>Матвеев</t>
  </si>
  <si>
    <t>Наибольшая зарплата</t>
  </si>
  <si>
    <t>№</t>
  </si>
  <si>
    <t>Наименьшая зарплата</t>
  </si>
  <si>
    <t>Цена</t>
  </si>
  <si>
    <t>Количество</t>
  </si>
  <si>
    <t>Выручка</t>
  </si>
  <si>
    <t>Клиент</t>
  </si>
  <si>
    <t>Клиент А</t>
  </si>
  <si>
    <t>Клиент Б</t>
  </si>
  <si>
    <t>Клиент Г</t>
  </si>
  <si>
    <t>Клиент Д</t>
  </si>
  <si>
    <t>Клиент Е</t>
  </si>
  <si>
    <t>Товар Б</t>
  </si>
  <si>
    <t>Товар Г</t>
  </si>
  <si>
    <t>СУММПРОИЗВ</t>
  </si>
  <si>
    <t>Год</t>
  </si>
  <si>
    <t>Месяц</t>
  </si>
  <si>
    <t>Янв</t>
  </si>
  <si>
    <t>Фев</t>
  </si>
  <si>
    <t>Апр</t>
  </si>
  <si>
    <t>Май</t>
  </si>
  <si>
    <t xml:space="preserve">Счет количества </t>
  </si>
  <si>
    <t>Сумма количества</t>
  </si>
  <si>
    <t>Сумма выручки</t>
  </si>
  <si>
    <t>Средняя цена</t>
  </si>
  <si>
    <t>и</t>
  </si>
  <si>
    <t>Склад</t>
  </si>
  <si>
    <t>Безопасность</t>
  </si>
  <si>
    <t>Куделько</t>
  </si>
  <si>
    <t>Шматко</t>
  </si>
  <si>
    <t>Рубацкий</t>
  </si>
  <si>
    <t>Клювин</t>
  </si>
  <si>
    <t>Дронова</t>
  </si>
  <si>
    <t>Любимцев</t>
  </si>
  <si>
    <t>Малышев</t>
  </si>
  <si>
    <t>Кривицин</t>
  </si>
  <si>
    <t>Пол</t>
  </si>
  <si>
    <t>М</t>
  </si>
  <si>
    <t>Ж</t>
  </si>
  <si>
    <t>Каримова</t>
  </si>
  <si>
    <t>Антонова</t>
  </si>
  <si>
    <t>Гулькина</t>
  </si>
  <si>
    <t>Количество сотрудников по отделам и полу</t>
  </si>
  <si>
    <t>Фонд оплаты труда сотрудников по отделам и полу</t>
  </si>
  <si>
    <t>Средняя зарплата сотрудников по отделам и полу</t>
  </si>
  <si>
    <t>Предметы</t>
  </si>
  <si>
    <t>Физика</t>
  </si>
  <si>
    <t>Химия</t>
  </si>
  <si>
    <t>Биология</t>
  </si>
  <si>
    <t>Фамилия</t>
  </si>
  <si>
    <t>Студент</t>
  </si>
  <si>
    <t>Менеджер А</t>
  </si>
  <si>
    <t>Менеджер Б</t>
  </si>
  <si>
    <t>Клиент В</t>
  </si>
  <si>
    <t>Менеджер В</t>
  </si>
  <si>
    <t>Менеджер Г</t>
  </si>
  <si>
    <t>Менеджер Д</t>
  </si>
  <si>
    <t>Менеджер Е</t>
  </si>
  <si>
    <t>Клиент Ж</t>
  </si>
  <si>
    <t>Менеджер Ж</t>
  </si>
  <si>
    <t>Клиент З</t>
  </si>
  <si>
    <t>Менеджер З</t>
  </si>
  <si>
    <t>Клиент И</t>
  </si>
  <si>
    <t>Менеджер И</t>
  </si>
  <si>
    <t>Клиент К</t>
  </si>
  <si>
    <t>Менеджер К</t>
  </si>
  <si>
    <t>Клиент Л</t>
  </si>
  <si>
    <t>Менеджер Л</t>
  </si>
  <si>
    <t>Клиент М</t>
  </si>
  <si>
    <t>Менеджер М</t>
  </si>
  <si>
    <t>Клиент Н</t>
  </si>
  <si>
    <t>Менеджер Н</t>
  </si>
  <si>
    <t>Клиент О</t>
  </si>
  <si>
    <t>Менеджер О</t>
  </si>
  <si>
    <t>Клиент П</t>
  </si>
  <si>
    <t>Менеджер П</t>
  </si>
  <si>
    <t>Клиент Р</t>
  </si>
  <si>
    <t>Менеджер Р</t>
  </si>
  <si>
    <t>Клиент С</t>
  </si>
  <si>
    <t>Менеджер С</t>
  </si>
  <si>
    <t>Клиент Т</t>
  </si>
  <si>
    <t>Менеджер Т</t>
  </si>
  <si>
    <t>Клиент У</t>
  </si>
  <si>
    <t>Менеджер У</t>
  </si>
  <si>
    <t>Клиент Ф</t>
  </si>
  <si>
    <t>Менеджер Ф</t>
  </si>
  <si>
    <t>Клиент Х</t>
  </si>
  <si>
    <t>Менеджер Х</t>
  </si>
  <si>
    <t>Клиент Ц</t>
  </si>
  <si>
    <t>Менеджер Ц</t>
  </si>
  <si>
    <t>Клиент Ш</t>
  </si>
  <si>
    <t>Менеджер Ш</t>
  </si>
  <si>
    <t>Клиент Щ</t>
  </si>
  <si>
    <t>Менеджер Щ</t>
  </si>
  <si>
    <t>Клиент Э</t>
  </si>
  <si>
    <t>Менеджер Э</t>
  </si>
  <si>
    <t>Клиент Ю</t>
  </si>
  <si>
    <t>Менеджер Ю</t>
  </si>
  <si>
    <t>Клиент Я</t>
  </si>
  <si>
    <t>Менеджер Я</t>
  </si>
  <si>
    <t>Переменная</t>
  </si>
  <si>
    <t>Ответ</t>
  </si>
  <si>
    <t>План</t>
  </si>
  <si>
    <t>Факт</t>
  </si>
  <si>
    <t>Метод №1 - простой</t>
  </si>
  <si>
    <t>Выбрать менеджера:</t>
  </si>
  <si>
    <t>Метод №2 - с дополнительным ИНДЕКС</t>
  </si>
  <si>
    <t>Метод №3 - формула массива</t>
  </si>
  <si>
    <t>Магазин 1</t>
  </si>
  <si>
    <t>Магазин 2</t>
  </si>
  <si>
    <t>Магазин 3</t>
  </si>
  <si>
    <t>Магазин 4</t>
  </si>
  <si>
    <t>Магазин 5</t>
  </si>
  <si>
    <t>Магазин 6</t>
  </si>
  <si>
    <t>Магазин 7</t>
  </si>
  <si>
    <t xml:space="preserve">Магазин 8 </t>
  </si>
  <si>
    <t>Магазин 9</t>
  </si>
  <si>
    <t>Магазин 10</t>
  </si>
  <si>
    <t>Выбрать год</t>
  </si>
  <si>
    <t>Тип операции</t>
  </si>
  <si>
    <t>Рейтинг</t>
  </si>
  <si>
    <t>Январь</t>
  </si>
  <si>
    <t>Февраль</t>
  </si>
  <si>
    <t>Март</t>
  </si>
  <si>
    <t>Апрель</t>
  </si>
  <si>
    <t>Июнь</t>
  </si>
  <si>
    <t>Июль</t>
  </si>
  <si>
    <t>Средние продажи за 6 месяцев</t>
  </si>
  <si>
    <t>Август</t>
  </si>
  <si>
    <t>Сентябрь</t>
  </si>
  <si>
    <t>Октябрь</t>
  </si>
  <si>
    <t>Ноябрь</t>
  </si>
  <si>
    <t>Декабрь</t>
  </si>
  <si>
    <t>Средние продажи следующих 3-х месяцев</t>
  </si>
  <si>
    <t>ФИО</t>
  </si>
  <si>
    <t>бирюков василий витальевич</t>
  </si>
  <si>
    <t>Болотов Юрий Андреевич</t>
  </si>
  <si>
    <t>васильев анДРей мИХайЛОвич</t>
  </si>
  <si>
    <t xml:space="preserve">бирюков   василий витальевич  </t>
  </si>
  <si>
    <t xml:space="preserve">  Болотов  Юрий  Андреевич</t>
  </si>
  <si>
    <t xml:space="preserve"> васильев    анДРей   мИХайЛОвич  </t>
  </si>
  <si>
    <t>Номер товара</t>
  </si>
  <si>
    <t>ID поставщика</t>
  </si>
  <si>
    <t>Номер партии</t>
  </si>
  <si>
    <t>Код товара</t>
  </si>
  <si>
    <t>РГТ110СО</t>
  </si>
  <si>
    <t>РГТ111СО</t>
  </si>
  <si>
    <t>РГТ150СО</t>
  </si>
  <si>
    <t>РГТ321ТП</t>
  </si>
  <si>
    <t>РГТ322ТП</t>
  </si>
  <si>
    <t>РГТ325ТП</t>
  </si>
  <si>
    <t>РГТ330ТП</t>
  </si>
  <si>
    <t>РГТ450ТП</t>
  </si>
  <si>
    <t>РГТ460ТП</t>
  </si>
  <si>
    <t>КРМ530ТР</t>
  </si>
  <si>
    <t>КРМ130ТР</t>
  </si>
  <si>
    <t>КРМ140ТР</t>
  </si>
  <si>
    <t>КРМ300БП</t>
  </si>
  <si>
    <t>КРМ121БП</t>
  </si>
  <si>
    <t>КРМ132КТ</t>
  </si>
  <si>
    <t>КРМ205КС</t>
  </si>
  <si>
    <t>СТЛ590ДВ</t>
  </si>
  <si>
    <t>СТЛ690ЛД</t>
  </si>
  <si>
    <t>ПРО203РА</t>
  </si>
  <si>
    <t>ПРО205РА</t>
  </si>
  <si>
    <t>ПРО207РБ</t>
  </si>
  <si>
    <t>ПРО310РБ</t>
  </si>
  <si>
    <t>ПРО610РБ</t>
  </si>
  <si>
    <t>Имя и Фамилия</t>
  </si>
  <si>
    <t>Имя</t>
  </si>
  <si>
    <t>Иван Андреев</t>
  </si>
  <si>
    <t>Федор Баранов</t>
  </si>
  <si>
    <t>Валерий Борисов</t>
  </si>
  <si>
    <t>Игнат Герасимов</t>
  </si>
  <si>
    <t>Артем Захаров</t>
  </si>
  <si>
    <t>Валентин Ильин</t>
  </si>
  <si>
    <t>Сергей Ковалёв</t>
  </si>
  <si>
    <t>Михаил Королёв</t>
  </si>
  <si>
    <t>Федор Кудрявцев</t>
  </si>
  <si>
    <t>Александр Кузьмин</t>
  </si>
  <si>
    <t>Александр Куликов</t>
  </si>
  <si>
    <t>Леонид Пономарёв</t>
  </si>
  <si>
    <t>НАЙТИ</t>
  </si>
  <si>
    <t>ПОИСК</t>
  </si>
  <si>
    <t>Фамилия и Имя</t>
  </si>
  <si>
    <t>Андреев</t>
  </si>
  <si>
    <t>Иван</t>
  </si>
  <si>
    <t>Баранов</t>
  </si>
  <si>
    <t>Федор</t>
  </si>
  <si>
    <t>Борисов</t>
  </si>
  <si>
    <t>Валерий</t>
  </si>
  <si>
    <t>Герасимов</t>
  </si>
  <si>
    <t>Игнат</t>
  </si>
  <si>
    <t>Захаров</t>
  </si>
  <si>
    <t>Артем</t>
  </si>
  <si>
    <t>Ильин</t>
  </si>
  <si>
    <t>Валентин</t>
  </si>
  <si>
    <t>Ковалёв</t>
  </si>
  <si>
    <t>Сергей</t>
  </si>
  <si>
    <t>Королёв</t>
  </si>
  <si>
    <t>Михаил</t>
  </si>
  <si>
    <t>Кудрявцев</t>
  </si>
  <si>
    <t>Кузьмин</t>
  </si>
  <si>
    <t>Александр</t>
  </si>
  <si>
    <t>Куликов</t>
  </si>
  <si>
    <t>Пономарёв</t>
  </si>
  <si>
    <t>Леонид</t>
  </si>
  <si>
    <t>АГ38032</t>
  </si>
  <si>
    <t>ВТ34585</t>
  </si>
  <si>
    <t>Заменить первые две буквы на "КА"</t>
  </si>
  <si>
    <t>Заменить последнюю цифру на "0"</t>
  </si>
  <si>
    <t>Заменить две последние цифры на "0"</t>
  </si>
  <si>
    <t xml:space="preserve">Текущая дата: </t>
  </si>
  <si>
    <t>Текущее время:</t>
  </si>
  <si>
    <t>Текущий год:</t>
  </si>
  <si>
    <t>Текущий месяц:</t>
  </si>
  <si>
    <t>Текущий день:</t>
  </si>
  <si>
    <t>Текущий час:</t>
  </si>
  <si>
    <t>Текущая минута:</t>
  </si>
  <si>
    <t>Текущая секунда:</t>
  </si>
  <si>
    <t>Последний день месяца:</t>
  </si>
  <si>
    <t>Первый день месяца:</t>
  </si>
  <si>
    <t>Первый день года:</t>
  </si>
  <si>
    <t>% пройденного года:</t>
  </si>
  <si>
    <t>Старт проекта:</t>
  </si>
  <si>
    <t>Дней до:</t>
  </si>
  <si>
    <t>Рабочих дней до:</t>
  </si>
  <si>
    <t>Таких же дней недели до:</t>
  </si>
  <si>
    <t xml:space="preserve">Лет осталось: </t>
  </si>
  <si>
    <t>Месяцев осталось:</t>
  </si>
  <si>
    <t>Синтаксис</t>
  </si>
  <si>
    <t>=ВПР(искомое_значение; таблица; номер_столбца; [интервальный_просмотр])</t>
  </si>
  <si>
    <t>=ВПР(ЧТО ИЩУ; ГДЕ ИЩУ; НОМЕР СТОЛБЦА; ТОЧНОСТЬ СОВПАДЕНИЯ)</t>
  </si>
  <si>
    <t>Как работает функция?</t>
  </si>
  <si>
    <t>1. Поиск данных сверху вниз</t>
  </si>
  <si>
    <t>2. Ищет точное совпадение</t>
  </si>
  <si>
    <t>3. Останавливается при совпадении данных</t>
  </si>
  <si>
    <t>Экзамен</t>
  </si>
  <si>
    <t>ПОИСКПОЗ(искомое_значение;просматриваемый_массив;[тип_сопоставления])</t>
  </si>
  <si>
    <t>Оценки качества работы</t>
  </si>
  <si>
    <r>
      <rPr>
        <b/>
        <sz val="11"/>
        <color theme="0"/>
        <rFont val="Calibri"/>
        <family val="2"/>
        <charset val="204"/>
        <scheme val="minor"/>
      </rPr>
      <t>ПРОПНАЧ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первые буквы прописными, остальные строчными</t>
    </r>
  </si>
  <si>
    <r>
      <rPr>
        <b/>
        <sz val="11"/>
        <color theme="0"/>
        <rFont val="Calibri"/>
        <family val="2"/>
        <charset val="204"/>
        <scheme val="minor"/>
      </rPr>
      <t>СТРОЧН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все буквы строчными</t>
    </r>
  </si>
  <si>
    <r>
      <rPr>
        <b/>
        <sz val="11"/>
        <color theme="0"/>
        <rFont val="Calibri"/>
        <family val="2"/>
        <charset val="204"/>
        <scheme val="minor"/>
      </rPr>
      <t>ПРОПИСН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все буквы прописными</t>
    </r>
  </si>
  <si>
    <r>
      <rPr>
        <b/>
        <sz val="11"/>
        <color theme="0"/>
        <rFont val="Calibri"/>
        <family val="2"/>
        <charset val="204"/>
        <scheme val="minor"/>
      </rPr>
      <t>СЖПРОБЕЛЫ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Убирает лишние пробелы</t>
    </r>
  </si>
  <si>
    <t>до СЖПРОБЕЛЫ</t>
  </si>
  <si>
    <r>
      <rPr>
        <b/>
        <sz val="11"/>
        <color theme="0"/>
        <rFont val="Calibri"/>
        <family val="2"/>
        <charset val="204"/>
        <scheme val="minor"/>
      </rPr>
      <t>ДЛСТР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Вычисляет кол-во символов в ячейке</t>
    </r>
  </si>
  <si>
    <r>
      <t xml:space="preserve">после </t>
    </r>
    <r>
      <rPr>
        <b/>
        <sz val="11"/>
        <color theme="0"/>
        <rFont val="Calibri"/>
        <family val="2"/>
        <charset val="204"/>
        <scheme val="minor"/>
      </rPr>
      <t>СЖПРОБЕЛЫ</t>
    </r>
  </si>
  <si>
    <t>Сегодня:</t>
  </si>
  <si>
    <t>Сейчас:</t>
  </si>
  <si>
    <t>ГОД</t>
  </si>
  <si>
    <t>МЕСЯЦ</t>
  </si>
  <si>
    <t>ДЕНЬ</t>
  </si>
  <si>
    <t>ДАТА</t>
  </si>
  <si>
    <t>Дата сдачи проекта:</t>
  </si>
  <si>
    <t>День недели:</t>
  </si>
  <si>
    <t>АГ13657</t>
  </si>
  <si>
    <t>ВТ34969</t>
  </si>
  <si>
    <t>ДО68505</t>
  </si>
  <si>
    <t>Подставить "КА" вместо "АГ"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</si>
</sst>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&quot;р.&quot;_-;\-* #,##0.00&quot;р.&quot;_-;_-* &quot;-&quot;??&quot;р.&quot;_-;_-@_-"/>
    <numFmt numFmtId="164" formatCode="_-* #,##0.00\ &quot;р.&quot;_-;\-* #,##0.00\ &quot;р.&quot;_-;_-* &quot;-&quot;??\ &quot;р.&quot;_-;_-@_-"/>
    <numFmt numFmtId="165" formatCode="_-* #,##0\ &quot;р.&quot;_-;\-* #,##0\ &quot;р.&quot;_-;_-* &quot;-&quot;??\ &quot;р.&quot;_-;_-@_-"/>
    <numFmt numFmtId="166" formatCode="&quot;$&quot;#,##0"/>
    <numFmt numFmtId="167" formatCode="0.0%"/>
    <numFmt numFmtId="168" formatCode="#,##0\ &quot;р.&quot;"/>
    <numFmt numFmtId="169" formatCode="0.0"/>
    <numFmt numFmtId="170" formatCode="_-* #,##0\ [$₽-419]_-;\-* #,##0\ [$₽-419]_-;_-* &quot;-&quot;??\ [$₽-419]_-;_-@_-"/>
    <numFmt numFmtId="171" formatCode="dddd"/>
    <numFmt numFmtId="173" formatCode="#,##0.00&quot;р.&quot;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20"/>
      <color theme="3" tint="9.9948118533890809E-2"/>
      <name val="Calibri Light"/>
      <family val="2"/>
      <scheme val="major"/>
    </font>
    <font>
      <sz val="12"/>
      <color theme="2"/>
      <name val="Calibri Light"/>
      <family val="2"/>
      <scheme val="major"/>
    </font>
    <font>
      <sz val="20"/>
      <color theme="2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b/>
      <u/>
      <sz val="11"/>
      <color theme="5" tint="-0.24994659260841701"/>
      <name val="Calibri"/>
      <family val="2"/>
      <scheme val="minor"/>
    </font>
    <font>
      <sz val="11"/>
      <color theme="5" tint="-0.24994659260841701"/>
      <name val="Calibri Light"/>
      <family val="2"/>
      <scheme val="maj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7"/>
      <color theme="0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5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" applyNumberFormat="0" applyFont="0" applyFill="0" applyAlignment="0">
      <alignment wrapText="1"/>
    </xf>
    <xf numFmtId="0" fontId="5" fillId="0" borderId="2">
      <alignment horizontal="left" wrapText="1" indent="1"/>
    </xf>
    <xf numFmtId="166" fontId="5" fillId="0" borderId="0" applyFont="0" applyFill="0" applyBorder="0" applyAlignment="0">
      <alignment wrapText="1"/>
    </xf>
    <xf numFmtId="167" fontId="6" fillId="0" borderId="0" applyFont="0" applyFill="0" applyBorder="0" applyAlignment="0" applyProtection="0"/>
    <xf numFmtId="1" fontId="5" fillId="0" borderId="0" applyFont="0" applyFill="0" applyBorder="0" applyAlignment="0">
      <alignment wrapText="1"/>
    </xf>
    <xf numFmtId="14" fontId="6" fillId="0" borderId="0" applyFont="0" applyFill="0" applyBorder="0" applyAlignment="0" applyProtection="0">
      <protection locked="0"/>
    </xf>
    <xf numFmtId="0" fontId="7" fillId="8" borderId="0" applyNumberFormat="0" applyAlignment="0" applyProtection="0"/>
    <xf numFmtId="0" fontId="8" fillId="9" borderId="0" applyNumberFormat="0" applyAlignment="0" applyProtection="0"/>
    <xf numFmtId="0" fontId="5" fillId="0" borderId="0">
      <alignment wrapText="1"/>
    </xf>
    <xf numFmtId="0" fontId="7" fillId="8" borderId="5" applyNumberFormat="0" applyFont="0" applyAlignment="0">
      <alignment vertical="top"/>
      <protection locked="0"/>
    </xf>
    <xf numFmtId="166" fontId="9" fillId="9" borderId="0">
      <alignment horizontal="center" vertical="center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166" fontId="12" fillId="0" borderId="7" applyFill="0" applyBorder="0" applyProtection="0">
      <alignment horizontal="right"/>
    </xf>
    <xf numFmtId="0" fontId="17" fillId="0" borderId="0"/>
    <xf numFmtId="0" fontId="25" fillId="0" borderId="0"/>
    <xf numFmtId="0" fontId="25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4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4" fillId="3" borderId="1" xfId="2" applyFont="1" applyFill="1" applyBorder="1"/>
    <xf numFmtId="14" fontId="0" fillId="0" borderId="1" xfId="0" applyNumberFormat="1" applyBorder="1"/>
    <xf numFmtId="14" fontId="0" fillId="5" borderId="1" xfId="0" applyNumberFormat="1" applyFill="1" applyBorder="1"/>
    <xf numFmtId="9" fontId="0" fillId="0" borderId="1" xfId="2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5" fontId="14" fillId="0" borderId="12" xfId="0" applyNumberFormat="1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5" fillId="0" borderId="0" xfId="0" applyNumberFormat="1" applyFont="1"/>
    <xf numFmtId="0" fontId="16" fillId="0" borderId="0" xfId="0" applyFont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4" xfId="0" applyFont="1" applyBorder="1" applyAlignment="1">
      <alignment horizontal="center"/>
    </xf>
    <xf numFmtId="165" fontId="14" fillId="0" borderId="15" xfId="0" applyNumberFormat="1" applyFont="1" applyBorder="1"/>
    <xf numFmtId="165" fontId="14" fillId="0" borderId="0" xfId="0" applyNumberFormat="1" applyFont="1"/>
    <xf numFmtId="0" fontId="3" fillId="0" borderId="0" xfId="17" applyFont="1"/>
    <xf numFmtId="0" fontId="17" fillId="0" borderId="0" xfId="17"/>
    <xf numFmtId="0" fontId="17" fillId="0" borderId="1" xfId="17" applyBorder="1" applyAlignment="1">
      <alignment horizontal="center" vertical="center"/>
    </xf>
    <xf numFmtId="0" fontId="17" fillId="0" borderId="1" xfId="17" applyBorder="1" applyAlignment="1">
      <alignment horizontal="left" vertical="center"/>
    </xf>
    <xf numFmtId="0" fontId="18" fillId="0" borderId="0" xfId="17" applyFont="1"/>
    <xf numFmtId="0" fontId="17" fillId="0" borderId="1" xfId="17" applyBorder="1" applyAlignment="1">
      <alignment horizontal="center"/>
    </xf>
    <xf numFmtId="0" fontId="17" fillId="0" borderId="1" xfId="17" applyBorder="1"/>
    <xf numFmtId="0" fontId="2" fillId="3" borderId="1" xfId="17" applyFont="1" applyFill="1" applyBorder="1" applyAlignment="1">
      <alignment horizontal="center" vertical="center"/>
    </xf>
    <xf numFmtId="0" fontId="17" fillId="6" borderId="1" xfId="17" applyFill="1" applyBorder="1"/>
    <xf numFmtId="0" fontId="19" fillId="0" borderId="0" xfId="17" applyFont="1" applyAlignment="1">
      <alignment vertical="top" wrapText="1"/>
    </xf>
    <xf numFmtId="0" fontId="17" fillId="0" borderId="1" xfId="17" applyBorder="1" applyAlignment="1">
      <alignment horizontal="left"/>
    </xf>
    <xf numFmtId="168" fontId="0" fillId="0" borderId="1" xfId="0" applyNumberFormat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17" fillId="11" borderId="1" xfId="17" applyFill="1" applyBorder="1"/>
    <xf numFmtId="0" fontId="2" fillId="3" borderId="1" xfId="17" applyFont="1" applyFill="1" applyBorder="1" applyAlignment="1">
      <alignment horizontal="center" vertical="center"/>
    </xf>
    <xf numFmtId="0" fontId="3" fillId="11" borderId="1" xfId="17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0" fillId="6" borderId="0" xfId="0" applyFill="1"/>
    <xf numFmtId="0" fontId="3" fillId="6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169" fontId="0" fillId="0" borderId="0" xfId="0" applyNumberFormat="1"/>
    <xf numFmtId="0" fontId="22" fillId="0" borderId="0" xfId="0" applyFont="1"/>
    <xf numFmtId="0" fontId="2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6" fillId="0" borderId="1" xfId="19" applyFont="1" applyBorder="1" applyAlignment="1">
      <alignment horizontal="left" wrapText="1"/>
    </xf>
    <xf numFmtId="0" fontId="27" fillId="0" borderId="19" xfId="0" applyFont="1" applyBorder="1" applyAlignment="1">
      <alignment horizontal="center"/>
    </xf>
    <xf numFmtId="0" fontId="2" fillId="4" borderId="1" xfId="18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6" borderId="21" xfId="0" applyFill="1" applyBorder="1"/>
    <xf numFmtId="0" fontId="0" fillId="6" borderId="22" xfId="0" applyFill="1" applyBorder="1"/>
    <xf numFmtId="0" fontId="0" fillId="6" borderId="20" xfId="0" applyFill="1" applyBorder="1"/>
    <xf numFmtId="0" fontId="0" fillId="0" borderId="23" xfId="0" applyBorder="1"/>
    <xf numFmtId="0" fontId="0" fillId="6" borderId="23" xfId="0" applyFill="1" applyBorder="1"/>
    <xf numFmtId="0" fontId="0" fillId="6" borderId="24" xfId="0" applyFill="1" applyBorder="1"/>
    <xf numFmtId="0" fontId="0" fillId="0" borderId="24" xfId="0" applyBorder="1"/>
    <xf numFmtId="0" fontId="4" fillId="4" borderId="24" xfId="0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2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6" xfId="0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8" fontId="0" fillId="0" borderId="1" xfId="1" applyNumberFormat="1" applyFont="1" applyBorder="1"/>
    <xf numFmtId="0" fontId="0" fillId="10" borderId="1" xfId="0" applyFill="1" applyBorder="1"/>
    <xf numFmtId="0" fontId="2" fillId="3" borderId="1" xfId="0" applyFont="1" applyFill="1" applyBorder="1"/>
    <xf numFmtId="168" fontId="0" fillId="0" borderId="1" xfId="0" applyNumberFormat="1" applyBorder="1"/>
    <xf numFmtId="0" fontId="2" fillId="4" borderId="1" xfId="0" applyFont="1" applyFill="1" applyBorder="1" applyAlignment="1">
      <alignment horizontal="right"/>
    </xf>
    <xf numFmtId="0" fontId="20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0" xfId="0" applyBorder="1"/>
    <xf numFmtId="0" fontId="3" fillId="0" borderId="31" xfId="0" applyFont="1" applyBorder="1" applyAlignment="1">
      <alignment horizontal="center"/>
    </xf>
    <xf numFmtId="0" fontId="20" fillId="6" borderId="30" xfId="0" applyFont="1" applyFill="1" applyBorder="1" applyAlignment="1">
      <alignment horizontal="left"/>
    </xf>
    <xf numFmtId="0" fontId="0" fillId="0" borderId="31" xfId="0" applyBorder="1"/>
    <xf numFmtId="0" fontId="20" fillId="6" borderId="32" xfId="0" applyFont="1" applyFill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1" xfId="0" applyNumberFormat="1" applyBorder="1" applyAlignment="1">
      <alignment horizontal="center"/>
    </xf>
    <xf numFmtId="0" fontId="22" fillId="0" borderId="1" xfId="0" applyFont="1" applyBorder="1"/>
    <xf numFmtId="0" fontId="0" fillId="5" borderId="1" xfId="0" applyFill="1" applyBorder="1"/>
    <xf numFmtId="0" fontId="2" fillId="3" borderId="1" xfId="0" applyFont="1" applyFill="1" applyBorder="1" applyAlignment="1">
      <alignment horizontal="center"/>
    </xf>
    <xf numFmtId="168" fontId="3" fillId="7" borderId="1" xfId="0" applyNumberFormat="1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14" fontId="20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/>
    <xf numFmtId="170" fontId="0" fillId="0" borderId="1" xfId="0" applyNumberFormat="1" applyBorder="1" applyAlignment="1">
      <alignment horizontal="center"/>
    </xf>
    <xf numFmtId="49" fontId="3" fillId="0" borderId="1" xfId="0" applyNumberFormat="1" applyFont="1" applyBorder="1"/>
    <xf numFmtId="0" fontId="29" fillId="0" borderId="0" xfId="0" applyFont="1"/>
    <xf numFmtId="49" fontId="30" fillId="0" borderId="0" xfId="0" applyNumberFormat="1" applyFont="1"/>
    <xf numFmtId="0" fontId="30" fillId="0" borderId="0" xfId="0" applyFont="1"/>
    <xf numFmtId="0" fontId="17" fillId="5" borderId="1" xfId="17" applyFill="1" applyBorder="1" applyAlignment="1">
      <alignment horizontal="center"/>
    </xf>
    <xf numFmtId="0" fontId="29" fillId="0" borderId="0" xfId="17" applyFont="1"/>
    <xf numFmtId="0" fontId="0" fillId="13" borderId="1" xfId="0" applyFill="1" applyBorder="1"/>
    <xf numFmtId="11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14" fontId="4" fillId="4" borderId="20" xfId="0" applyNumberFormat="1" applyFont="1" applyFill="1" applyBorder="1"/>
    <xf numFmtId="22" fontId="4" fillId="4" borderId="24" xfId="0" applyNumberFormat="1" applyFont="1" applyFill="1" applyBorder="1"/>
    <xf numFmtId="14" fontId="0" fillId="6" borderId="23" xfId="0" applyNumberFormat="1" applyFill="1" applyBorder="1"/>
    <xf numFmtId="9" fontId="0" fillId="6" borderId="24" xfId="2" applyFont="1" applyFill="1" applyBorder="1"/>
    <xf numFmtId="14" fontId="0" fillId="0" borderId="0" xfId="0" applyNumberFormat="1"/>
    <xf numFmtId="14" fontId="4" fillId="4" borderId="24" xfId="0" applyNumberFormat="1" applyFont="1" applyFill="1" applyBorder="1"/>
    <xf numFmtId="171" fontId="0" fillId="6" borderId="23" xfId="0" applyNumberFormat="1" applyFill="1" applyBorder="1"/>
    <xf numFmtId="1" fontId="0" fillId="6" borderId="23" xfId="0" applyNumberFormat="1" applyFill="1" applyBorder="1"/>
    <xf numFmtId="0" fontId="0" fillId="0" borderId="1" xfId="0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17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17" applyFont="1" applyFill="1" applyBorder="1" applyAlignment="1">
      <alignment horizontal="center" vertical="center"/>
    </xf>
    <xf numFmtId="0" fontId="2" fillId="3" borderId="16" xfId="17" applyFont="1" applyFill="1" applyBorder="1" applyAlignment="1">
      <alignment horizontal="center" vertical="center"/>
    </xf>
    <xf numFmtId="0" fontId="2" fillId="3" borderId="4" xfId="17" applyFont="1" applyFill="1" applyBorder="1" applyAlignment="1">
      <alignment horizontal="center" vertical="center"/>
    </xf>
    <xf numFmtId="0" fontId="2" fillId="3" borderId="18" xfId="17" applyFont="1" applyFill="1" applyBorder="1" applyAlignment="1">
      <alignment horizontal="center" vertical="center"/>
    </xf>
    <xf numFmtId="0" fontId="2" fillId="3" borderId="0" xfId="17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/>
    </xf>
    <xf numFmtId="0" fontId="21" fillId="4" borderId="29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44" fontId="0" fillId="0" borderId="1" xfId="0" applyNumberFormat="1" applyBorder="1"/>
    <xf numFmtId="173" fontId="0" fillId="0" borderId="1" xfId="0" applyNumberFormat="1" applyBorder="1"/>
  </cellXfs>
  <cellStyles count="20">
    <cellStyle name="InputDate" xfId="8"/>
    <cellStyle name="InputPercent" xfId="6"/>
    <cellStyle name="Normal_Sheet1_1" xfId="18"/>
    <cellStyle name="Normal_Sheet6" xfId="19"/>
    <cellStyle name="Гиперссылка 2" xfId="15"/>
    <cellStyle name="Граница заголовка таблицы" xfId="3"/>
    <cellStyle name="Данные ипотечного калькулятора" xfId="4"/>
    <cellStyle name="Денежный" xfId="1" builtinId="4"/>
    <cellStyle name="Длительность займа" xfId="7"/>
    <cellStyle name="Ежемесячный платеж по кредиту" xfId="13"/>
    <cellStyle name="Заголовок 2 2" xfId="10"/>
    <cellStyle name="Заголовок 3 2" xfId="16"/>
    <cellStyle name="Значения" xfId="5"/>
    <cellStyle name="Название 2" xfId="9"/>
    <cellStyle name="нижняя граница" xfId="12"/>
    <cellStyle name="Обычный" xfId="0" builtinId="0"/>
    <cellStyle name="Обычный 2" xfId="11"/>
    <cellStyle name="Обычный 3" xfId="17"/>
    <cellStyle name="Пояснение 2" xfId="14"/>
    <cellStyle name="Процентный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5" tint="-0.24994659260841701"/>
      </font>
      <border>
        <right style="thick">
          <color theme="0"/>
        </right>
      </border>
    </dxf>
    <dxf>
      <font>
        <b val="0"/>
        <i val="0"/>
        <color theme="5" tint="-0.24994659260841701"/>
      </font>
      <fill>
        <patternFill patternType="solid">
          <bgColor theme="2"/>
        </patternFill>
      </fill>
    </dxf>
    <dxf>
      <font>
        <color theme="0"/>
      </font>
      <fill>
        <patternFill>
          <bgColor theme="5" tint="-0.24994659260841701"/>
        </patternFill>
      </fill>
      <border>
        <left style="thick">
          <color theme="0"/>
        </left>
        <top style="thick">
          <color theme="0"/>
        </top>
      </border>
    </dxf>
    <dxf>
      <font>
        <b val="0"/>
        <i val="0"/>
        <color theme="1" tint="0.1499679555650502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Ипотечный калькулятор" pivot="0" count="4">
      <tableStyleElement type="wholeTable" dxfId="13"/>
      <tableStyleElement type="headerRow" dxfId="12"/>
      <tableStyleElement type="la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6</xdr:row>
      <xdr:rowOff>142875</xdr:rowOff>
    </xdr:from>
    <xdr:to>
      <xdr:col>25</xdr:col>
      <xdr:colOff>304800</xdr:colOff>
      <xdr:row>44</xdr:row>
      <xdr:rowOff>121983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18604E70-7793-4322-B016-DDCCD1520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1285875"/>
          <a:ext cx="14306551" cy="7218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539827</xdr:colOff>
      <xdr:row>7</xdr:row>
      <xdr:rowOff>148571</xdr:rowOff>
    </xdr:from>
    <xdr:to>
      <xdr:col>7</xdr:col>
      <xdr:colOff>1209640</xdr:colOff>
      <xdr:row>9</xdr:row>
      <xdr:rowOff>11248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F05C73D-C3D5-4ECE-974E-8A0659BF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281" y="1411887"/>
          <a:ext cx="2666087" cy="223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89296</xdr:colOff>
      <xdr:row>5</xdr:row>
      <xdr:rowOff>172642</xdr:rowOff>
    </xdr:from>
    <xdr:to>
      <xdr:col>13</xdr:col>
      <xdr:colOff>325855</xdr:colOff>
      <xdr:row>8</xdr:row>
      <xdr:rowOff>11907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46F1AE0-3DF5-43A7-90BE-50A03069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2155" y="1125142"/>
          <a:ext cx="3272653" cy="41076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4</xdr:row>
      <xdr:rowOff>89298</xdr:rowOff>
    </xdr:from>
    <xdr:to>
      <xdr:col>12</xdr:col>
      <xdr:colOff>511970</xdr:colOff>
      <xdr:row>5</xdr:row>
      <xdr:rowOff>165990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ABC018F-3394-4B57-BC41-EF5C105AD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8111" y="851298"/>
          <a:ext cx="2845593" cy="2671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28372</xdr:colOff>
      <xdr:row>8</xdr:row>
      <xdr:rowOff>30664</xdr:rowOff>
    </xdr:from>
    <xdr:to>
      <xdr:col>8</xdr:col>
      <xdr:colOff>417479</xdr:colOff>
      <xdr:row>9</xdr:row>
      <xdr:rowOff>81802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F40BE2-A401-4C7A-BE1F-6B39149C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3915" y="1554664"/>
          <a:ext cx="2529192" cy="2416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255671</xdr:colOff>
      <xdr:row>5</xdr:row>
      <xdr:rowOff>25171</xdr:rowOff>
    </xdr:from>
    <xdr:to>
      <xdr:col>6</xdr:col>
      <xdr:colOff>247240</xdr:colOff>
      <xdr:row>6</xdr:row>
      <xdr:rowOff>59650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CFF2C91-F2FB-416A-B2DA-BFB5D258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882" y="977671"/>
          <a:ext cx="3674644" cy="224979"/>
        </a:xfrm>
        <a:prstGeom prst="rect">
          <a:avLst/>
        </a:prstGeom>
      </xdr:spPr>
    </xdr:pic>
    <xdr:clientData/>
  </xdr:twoCellAnchor>
  <xdr:twoCellAnchor editAs="oneCell">
    <xdr:from>
      <xdr:col>2</xdr:col>
      <xdr:colOff>215566</xdr:colOff>
      <xdr:row>6</xdr:row>
      <xdr:rowOff>95251</xdr:rowOff>
    </xdr:from>
    <xdr:to>
      <xdr:col>5</xdr:col>
      <xdr:colOff>62321</xdr:colOff>
      <xdr:row>13</xdr:row>
      <xdr:rowOff>140369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168F0619-7ADE-4181-90B2-AC22F8B6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777" y="1238251"/>
          <a:ext cx="1907162" cy="13786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328450</xdr:colOff>
      <xdr:row>2</xdr:row>
      <xdr:rowOff>532087</xdr:rowOff>
    </xdr:from>
    <xdr:to>
      <xdr:col>7</xdr:col>
      <xdr:colOff>564931</xdr:colOff>
      <xdr:row>4</xdr:row>
      <xdr:rowOff>65690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3FEB1BC7-8473-420D-8CDB-DC4307E5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2812" y="913087"/>
          <a:ext cx="2069222" cy="295603"/>
        </a:xfrm>
        <a:prstGeom prst="rect">
          <a:avLst/>
        </a:prstGeom>
      </xdr:spPr>
    </xdr:pic>
    <xdr:clientData/>
  </xdr:twoCellAnchor>
  <xdr:twoCellAnchor editAs="oneCell">
    <xdr:from>
      <xdr:col>4</xdr:col>
      <xdr:colOff>335020</xdr:colOff>
      <xdr:row>6</xdr:row>
      <xdr:rowOff>26278</xdr:rowOff>
    </xdr:from>
    <xdr:to>
      <xdr:col>8</xdr:col>
      <xdr:colOff>78829</xdr:colOff>
      <xdr:row>7</xdr:row>
      <xdr:rowOff>136460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F14D55D-68A3-4D45-AEDA-6C715C14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9382" y="1550278"/>
          <a:ext cx="2187464" cy="300682"/>
        </a:xfrm>
        <a:prstGeom prst="rect">
          <a:avLst/>
        </a:prstGeom>
      </xdr:spPr>
    </xdr:pic>
    <xdr:clientData/>
  </xdr:twoCellAnchor>
  <xdr:twoCellAnchor editAs="oneCell">
    <xdr:from>
      <xdr:col>4</xdr:col>
      <xdr:colOff>321878</xdr:colOff>
      <xdr:row>4</xdr:row>
      <xdr:rowOff>72260</xdr:rowOff>
    </xdr:from>
    <xdr:to>
      <xdr:col>9</xdr:col>
      <xdr:colOff>413843</xdr:colOff>
      <xdr:row>6</xdr:row>
      <xdr:rowOff>14811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69700559-982C-434D-9DD2-89B07052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6240" y="1215260"/>
          <a:ext cx="3146535" cy="32355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564932</xdr:colOff>
      <xdr:row>5</xdr:row>
      <xdr:rowOff>26276</xdr:rowOff>
    </xdr:from>
    <xdr:to>
      <xdr:col>9</xdr:col>
      <xdr:colOff>584639</xdr:colOff>
      <xdr:row>6</xdr:row>
      <xdr:rowOff>110468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6B6BB36F-331F-46EE-A503-C673EE8B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4966" y="978776"/>
          <a:ext cx="3803431" cy="27469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6</xdr:row>
      <xdr:rowOff>98534</xdr:rowOff>
    </xdr:from>
    <xdr:to>
      <xdr:col>10</xdr:col>
      <xdr:colOff>493523</xdr:colOff>
      <xdr:row>8</xdr:row>
      <xdr:rowOff>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597FEE-DAE0-4C81-A6F5-19A144657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1534" y="1241534"/>
          <a:ext cx="4316661" cy="2824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7</xdr:row>
      <xdr:rowOff>47014</xdr:rowOff>
    </xdr:from>
    <xdr:to>
      <xdr:col>3</xdr:col>
      <xdr:colOff>382362</xdr:colOff>
      <xdr:row>8</xdr:row>
      <xdr:rowOff>62263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3E79A983-4E84-400F-80FA-A603BD2E2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1620544"/>
          <a:ext cx="2747010" cy="20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17319</xdr:colOff>
      <xdr:row>8</xdr:row>
      <xdr:rowOff>12642</xdr:rowOff>
    </xdr:from>
    <xdr:to>
      <xdr:col>3</xdr:col>
      <xdr:colOff>724891</xdr:colOff>
      <xdr:row>9</xdr:row>
      <xdr:rowOff>24233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7D85C1-E269-44E9-9661-92EB0F8B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9" y="1774767"/>
          <a:ext cx="3069648" cy="20209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484414</xdr:colOff>
      <xdr:row>12</xdr:row>
      <xdr:rowOff>10886</xdr:rowOff>
    </xdr:from>
    <xdr:to>
      <xdr:col>6</xdr:col>
      <xdr:colOff>149038</xdr:colOff>
      <xdr:row>17</xdr:row>
      <xdr:rowOff>54429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EE61637D-49BA-4A43-84CB-A76DC62B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485" y="2296886"/>
          <a:ext cx="3017424" cy="996043"/>
        </a:xfrm>
        <a:prstGeom prst="rect">
          <a:avLst/>
        </a:prstGeom>
      </xdr:spPr>
    </xdr:pic>
    <xdr:clientData/>
  </xdr:twoCellAnchor>
  <xdr:twoCellAnchor editAs="oneCell">
    <xdr:from>
      <xdr:col>4</xdr:col>
      <xdr:colOff>484415</xdr:colOff>
      <xdr:row>10</xdr:row>
      <xdr:rowOff>43543</xdr:rowOff>
    </xdr:from>
    <xdr:to>
      <xdr:col>5</xdr:col>
      <xdr:colOff>1254851</xdr:colOff>
      <xdr:row>11</xdr:row>
      <xdr:rowOff>146957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77ACA893-E498-44DF-BB29-2406DE1B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0486" y="1948543"/>
          <a:ext cx="2446836" cy="293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522513</xdr:colOff>
      <xdr:row>5</xdr:row>
      <xdr:rowOff>103414</xdr:rowOff>
    </xdr:from>
    <xdr:to>
      <xdr:col>8</xdr:col>
      <xdr:colOff>966205</xdr:colOff>
      <xdr:row>13</xdr:row>
      <xdr:rowOff>185057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D5F4370-7875-4A46-8D4B-E8642418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99" y="1436914"/>
          <a:ext cx="3072592" cy="160564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6</xdr:row>
      <xdr:rowOff>168729</xdr:rowOff>
    </xdr:from>
    <xdr:to>
      <xdr:col>3</xdr:col>
      <xdr:colOff>266699</xdr:colOff>
      <xdr:row>15</xdr:row>
      <xdr:rowOff>109837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A928E4B-8F81-4840-9413-35CC2C47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1692729"/>
          <a:ext cx="2503713" cy="16556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681379</xdr:colOff>
      <xdr:row>7</xdr:row>
      <xdr:rowOff>16554</xdr:rowOff>
    </xdr:from>
    <xdr:to>
      <xdr:col>5</xdr:col>
      <xdr:colOff>1409701</xdr:colOff>
      <xdr:row>12</xdr:row>
      <xdr:rowOff>6932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3F0E5579-1087-466B-9DA9-4D62DE0B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2689" y="1350054"/>
          <a:ext cx="2042772" cy="942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681379</xdr:colOff>
      <xdr:row>7</xdr:row>
      <xdr:rowOff>16554</xdr:rowOff>
    </xdr:from>
    <xdr:to>
      <xdr:col>5</xdr:col>
      <xdr:colOff>960121</xdr:colOff>
      <xdr:row>12</xdr:row>
      <xdr:rowOff>6932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3E3482CD-AC16-4F4A-A7D7-840C2D3C8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879" y="1350054"/>
          <a:ext cx="2042772" cy="9428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677569</xdr:colOff>
      <xdr:row>8</xdr:row>
      <xdr:rowOff>107994</xdr:rowOff>
    </xdr:from>
    <xdr:to>
      <xdr:col>5</xdr:col>
      <xdr:colOff>956311</xdr:colOff>
      <xdr:row>13</xdr:row>
      <xdr:rowOff>98372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33D3536-3A2B-4600-B411-593C36B2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879" y="1631994"/>
          <a:ext cx="2042772" cy="942878"/>
        </a:xfrm>
        <a:prstGeom prst="rect">
          <a:avLst/>
        </a:prstGeom>
      </xdr:spPr>
    </xdr:pic>
    <xdr:clientData/>
  </xdr:twoCellAnchor>
  <xdr:twoCellAnchor editAs="oneCell">
    <xdr:from>
      <xdr:col>3</xdr:col>
      <xdr:colOff>678182</xdr:colOff>
      <xdr:row>7</xdr:row>
      <xdr:rowOff>15240</xdr:rowOff>
    </xdr:from>
    <xdr:to>
      <xdr:col>5</xdr:col>
      <xdr:colOff>386052</xdr:colOff>
      <xdr:row>8</xdr:row>
      <xdr:rowOff>19050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10EC7BC5-9968-4928-BA91-AB9A2EB0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9492" y="1348740"/>
          <a:ext cx="1471900" cy="194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674914</xdr:colOff>
      <xdr:row>9</xdr:row>
      <xdr:rowOff>146957</xdr:rowOff>
    </xdr:from>
    <xdr:to>
      <xdr:col>6</xdr:col>
      <xdr:colOff>1295400</xdr:colOff>
      <xdr:row>16</xdr:row>
      <xdr:rowOff>64557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4F615221-68D6-49BB-8710-1A6C6D9E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1771" y="1861457"/>
          <a:ext cx="2710543" cy="1251100"/>
        </a:xfrm>
        <a:prstGeom prst="rect">
          <a:avLst/>
        </a:prstGeom>
      </xdr:spPr>
    </xdr:pic>
    <xdr:clientData/>
  </xdr:twoCellAnchor>
  <xdr:twoCellAnchor editAs="oneCell">
    <xdr:from>
      <xdr:col>4</xdr:col>
      <xdr:colOff>674916</xdr:colOff>
      <xdr:row>7</xdr:row>
      <xdr:rowOff>130629</xdr:rowOff>
    </xdr:from>
    <xdr:to>
      <xdr:col>6</xdr:col>
      <xdr:colOff>489859</xdr:colOff>
      <xdr:row>8</xdr:row>
      <xdr:rowOff>173871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50072B7-A0D7-4CCF-B4DF-A20D3153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1773" y="1464129"/>
          <a:ext cx="1905000" cy="233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2803</xdr:colOff>
      <xdr:row>6</xdr:row>
      <xdr:rowOff>22791</xdr:rowOff>
    </xdr:from>
    <xdr:to>
      <xdr:col>2</xdr:col>
      <xdr:colOff>769859</xdr:colOff>
      <xdr:row>7</xdr:row>
      <xdr:rowOff>16144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E9E932F-511A-42C6-9E38-C7C87B4E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3" y="1356291"/>
          <a:ext cx="2129615" cy="183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21981</xdr:colOff>
      <xdr:row>13</xdr:row>
      <xdr:rowOff>139212</xdr:rowOff>
    </xdr:from>
    <xdr:to>
      <xdr:col>9</xdr:col>
      <xdr:colOff>1003789</xdr:colOff>
      <xdr:row>22</xdr:row>
      <xdr:rowOff>64315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46ACF373-1392-4B8F-B86F-0768D8BA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846" y="2615712"/>
          <a:ext cx="3494943" cy="1639603"/>
        </a:xfrm>
        <a:prstGeom prst="rect">
          <a:avLst/>
        </a:prstGeom>
      </xdr:spPr>
    </xdr:pic>
    <xdr:clientData/>
  </xdr:twoCellAnchor>
  <xdr:twoCellAnchor editAs="oneCell">
    <xdr:from>
      <xdr:col>4</xdr:col>
      <xdr:colOff>556845</xdr:colOff>
      <xdr:row>5</xdr:row>
      <xdr:rowOff>102577</xdr:rowOff>
    </xdr:from>
    <xdr:to>
      <xdr:col>9</xdr:col>
      <xdr:colOff>1248264</xdr:colOff>
      <xdr:row>12</xdr:row>
      <xdr:rowOff>95250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7E8CD-D38B-4936-849C-43F44BAA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6230" y="1055077"/>
          <a:ext cx="3798034" cy="1326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542193</xdr:colOff>
      <xdr:row>10</xdr:row>
      <xdr:rowOff>109904</xdr:rowOff>
    </xdr:from>
    <xdr:to>
      <xdr:col>13</xdr:col>
      <xdr:colOff>527539</xdr:colOff>
      <xdr:row>19</xdr:row>
      <xdr:rowOff>79414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A460BDF7-4F72-4ADA-9FF6-1C87CF553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6635" y="2395904"/>
          <a:ext cx="6015404" cy="168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55" zoomScaleNormal="55" workbookViewId="0">
      <selection activeCell="J51" sqref="J51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GridLines="0" zoomScale="250" zoomScaleNormal="250" workbookViewId="0">
      <selection activeCell="C10" sqref="C10"/>
    </sheetView>
  </sheetViews>
  <sheetFormatPr defaultRowHeight="15"/>
  <cols>
    <col min="1" max="1" width="8" bestFit="1" customWidth="1"/>
    <col min="2" max="3" width="12.42578125" bestFit="1" customWidth="1"/>
    <col min="4" max="4" width="25.85546875" bestFit="1" customWidth="1"/>
  </cols>
  <sheetData>
    <row r="1" spans="1:4" ht="30">
      <c r="A1" s="8" t="s">
        <v>16</v>
      </c>
      <c r="B1" s="9" t="s">
        <v>2</v>
      </c>
      <c r="C1" s="9" t="s">
        <v>3</v>
      </c>
      <c r="D1" s="10" t="s">
        <v>76</v>
      </c>
    </row>
    <row r="2" spans="1:4">
      <c r="A2" s="11" t="s">
        <v>13</v>
      </c>
      <c r="B2" s="50">
        <v>100000</v>
      </c>
      <c r="C2" s="50">
        <v>110000</v>
      </c>
      <c r="D2" s="19"/>
    </row>
    <row r="3" spans="1:4">
      <c r="A3" s="11" t="s">
        <v>14</v>
      </c>
      <c r="B3" s="50">
        <v>0</v>
      </c>
      <c r="C3" s="50">
        <v>200000</v>
      </c>
      <c r="D3" s="19"/>
    </row>
    <row r="4" spans="1:4">
      <c r="A4" s="11" t="s">
        <v>15</v>
      </c>
      <c r="B4" s="50">
        <v>456987</v>
      </c>
      <c r="C4" s="50">
        <v>330000</v>
      </c>
      <c r="D4" s="19"/>
    </row>
    <row r="5" spans="1:4">
      <c r="A5" s="13" t="s">
        <v>19</v>
      </c>
      <c r="B5" s="51">
        <f>SUM(B2:B4)</f>
        <v>556987</v>
      </c>
      <c r="C5" s="51">
        <f>SUM(C2:C4)</f>
        <v>640000</v>
      </c>
      <c r="D5" s="1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zoomScale="130" zoomScaleNormal="130" workbookViewId="0">
      <selection activeCell="J2" sqref="J2"/>
    </sheetView>
  </sheetViews>
  <sheetFormatPr defaultRowHeight="15"/>
  <cols>
    <col min="1" max="2" width="13.42578125" customWidth="1"/>
    <col min="3" max="3" width="4.5703125" bestFit="1" customWidth="1"/>
    <col min="4" max="4" width="13.42578125" customWidth="1"/>
    <col min="5" max="5" width="8.85546875" customWidth="1"/>
    <col min="6" max="6" width="3.42578125" style="53" customWidth="1"/>
    <col min="7" max="7" width="21.7109375" customWidth="1"/>
    <col min="9" max="9" width="3.42578125" customWidth="1"/>
    <col min="10" max="10" width="21.7109375" customWidth="1"/>
  </cols>
  <sheetData>
    <row r="1" spans="1:10">
      <c r="A1" s="94" t="s">
        <v>77</v>
      </c>
      <c r="B1" s="94" t="s">
        <v>0</v>
      </c>
      <c r="C1" s="94" t="s">
        <v>130</v>
      </c>
      <c r="D1" s="94" t="s">
        <v>78</v>
      </c>
      <c r="F1" s="94" t="s">
        <v>95</v>
      </c>
      <c r="G1" s="70" t="s">
        <v>94</v>
      </c>
      <c r="I1" s="94" t="s">
        <v>95</v>
      </c>
      <c r="J1" s="70" t="s">
        <v>96</v>
      </c>
    </row>
    <row r="2" spans="1:10">
      <c r="A2" s="11" t="s">
        <v>79</v>
      </c>
      <c r="B2" s="11" t="s">
        <v>5</v>
      </c>
      <c r="C2" s="11" t="s">
        <v>131</v>
      </c>
      <c r="D2" s="95">
        <v>54312</v>
      </c>
      <c r="F2" s="60">
        <v>1</v>
      </c>
      <c r="G2" s="95">
        <f>LARGE($D$2:$D$27,1)</f>
        <v>66786</v>
      </c>
      <c r="I2" s="60">
        <v>1</v>
      </c>
      <c r="J2" s="95">
        <f>SMALL($D$2:$D$27,1)</f>
        <v>24813</v>
      </c>
    </row>
    <row r="3" spans="1:10">
      <c r="A3" s="11" t="s">
        <v>17</v>
      </c>
      <c r="B3" s="11" t="s">
        <v>82</v>
      </c>
      <c r="C3" s="11" t="s">
        <v>132</v>
      </c>
      <c r="D3" s="95">
        <v>53500</v>
      </c>
      <c r="F3" s="60">
        <v>2</v>
      </c>
      <c r="G3" s="95">
        <f>LARGE($D$2:$D$27,2)</f>
        <v>58737</v>
      </c>
      <c r="I3" s="60">
        <v>2</v>
      </c>
      <c r="J3" s="95">
        <f>SMALL($D$2:$D$27,2)</f>
        <v>25578</v>
      </c>
    </row>
    <row r="4" spans="1:10">
      <c r="A4" s="11" t="s">
        <v>79</v>
      </c>
      <c r="B4" s="11" t="s">
        <v>6</v>
      </c>
      <c r="C4" s="11" t="s">
        <v>131</v>
      </c>
      <c r="D4" s="95">
        <v>54650</v>
      </c>
      <c r="F4" s="60">
        <v>3</v>
      </c>
      <c r="G4" s="95">
        <f>LARGE($D$2:$D$27,3)</f>
        <v>58072</v>
      </c>
      <c r="I4" s="60">
        <v>3</v>
      </c>
      <c r="J4" s="95">
        <f>SMALL($D$2:$D$27,3)</f>
        <v>28998</v>
      </c>
    </row>
    <row r="5" spans="1:10">
      <c r="A5" s="11" t="s">
        <v>81</v>
      </c>
      <c r="B5" s="11" t="s">
        <v>83</v>
      </c>
      <c r="C5" s="11" t="s">
        <v>132</v>
      </c>
      <c r="D5" s="95">
        <v>35080</v>
      </c>
    </row>
    <row r="6" spans="1:10">
      <c r="A6" s="11" t="s">
        <v>17</v>
      </c>
      <c r="B6" s="11" t="s">
        <v>84</v>
      </c>
      <c r="C6" s="11" t="s">
        <v>131</v>
      </c>
      <c r="D6" s="95">
        <v>32799</v>
      </c>
    </row>
    <row r="7" spans="1:10">
      <c r="A7" s="11" t="s">
        <v>79</v>
      </c>
      <c r="B7" s="11" t="s">
        <v>85</v>
      </c>
      <c r="C7" s="11" t="s">
        <v>132</v>
      </c>
      <c r="D7" s="95">
        <v>41380</v>
      </c>
    </row>
    <row r="8" spans="1:10">
      <c r="A8" s="11" t="s">
        <v>17</v>
      </c>
      <c r="B8" s="11" t="s">
        <v>86</v>
      </c>
      <c r="C8" s="11" t="s">
        <v>132</v>
      </c>
      <c r="D8" s="95">
        <v>46409</v>
      </c>
    </row>
    <row r="9" spans="1:10">
      <c r="A9" s="11" t="s">
        <v>79</v>
      </c>
      <c r="B9" s="11" t="s">
        <v>87</v>
      </c>
      <c r="C9" s="11" t="s">
        <v>132</v>
      </c>
      <c r="D9" s="95">
        <v>31666</v>
      </c>
    </row>
    <row r="10" spans="1:10">
      <c r="A10" s="11" t="s">
        <v>17</v>
      </c>
      <c r="B10" s="11" t="s">
        <v>88</v>
      </c>
      <c r="C10" s="11" t="s">
        <v>131</v>
      </c>
      <c r="D10" s="95">
        <v>33368</v>
      </c>
    </row>
    <row r="11" spans="1:10">
      <c r="A11" s="11" t="s">
        <v>80</v>
      </c>
      <c r="B11" s="11" t="s">
        <v>89</v>
      </c>
      <c r="C11" s="11" t="s">
        <v>131</v>
      </c>
      <c r="D11" s="95">
        <v>34414</v>
      </c>
    </row>
    <row r="12" spans="1:10">
      <c r="A12" s="11" t="s">
        <v>81</v>
      </c>
      <c r="B12" s="11" t="s">
        <v>10</v>
      </c>
      <c r="C12" s="11" t="s">
        <v>131</v>
      </c>
      <c r="D12" s="95">
        <v>36026</v>
      </c>
    </row>
    <row r="13" spans="1:10">
      <c r="A13" s="11" t="s">
        <v>81</v>
      </c>
      <c r="B13" s="11" t="s">
        <v>90</v>
      </c>
      <c r="C13" s="11" t="s">
        <v>132</v>
      </c>
      <c r="D13" s="95">
        <v>38003</v>
      </c>
    </row>
    <row r="14" spans="1:10">
      <c r="A14" s="11" t="s">
        <v>80</v>
      </c>
      <c r="B14" s="11" t="s">
        <v>91</v>
      </c>
      <c r="C14" s="11" t="s">
        <v>132</v>
      </c>
      <c r="D14" s="95">
        <v>50155</v>
      </c>
    </row>
    <row r="15" spans="1:10">
      <c r="A15" s="11" t="s">
        <v>80</v>
      </c>
      <c r="B15" s="11" t="s">
        <v>92</v>
      </c>
      <c r="C15" s="11" t="s">
        <v>132</v>
      </c>
      <c r="D15" s="95">
        <v>48219</v>
      </c>
    </row>
    <row r="16" spans="1:10">
      <c r="A16" s="11" t="s">
        <v>81</v>
      </c>
      <c r="B16" s="11" t="s">
        <v>93</v>
      </c>
      <c r="C16" s="11" t="s">
        <v>131</v>
      </c>
      <c r="D16" s="95">
        <v>42900</v>
      </c>
    </row>
    <row r="17" spans="1:4">
      <c r="A17" s="11" t="s">
        <v>120</v>
      </c>
      <c r="B17" s="11" t="s">
        <v>122</v>
      </c>
      <c r="C17" s="11" t="s">
        <v>131</v>
      </c>
      <c r="D17" s="95">
        <v>58737</v>
      </c>
    </row>
    <row r="18" spans="1:4">
      <c r="A18" s="11" t="s">
        <v>17</v>
      </c>
      <c r="B18" s="11" t="s">
        <v>123</v>
      </c>
      <c r="C18" s="11" t="s">
        <v>131</v>
      </c>
      <c r="D18" s="95">
        <v>66786</v>
      </c>
    </row>
    <row r="19" spans="1:4">
      <c r="A19" s="11" t="s">
        <v>81</v>
      </c>
      <c r="B19" s="11" t="s">
        <v>124</v>
      </c>
      <c r="C19" s="11" t="s">
        <v>131</v>
      </c>
      <c r="D19" s="95">
        <v>51360</v>
      </c>
    </row>
    <row r="20" spans="1:4">
      <c r="A20" s="11" t="s">
        <v>120</v>
      </c>
      <c r="B20" s="11" t="s">
        <v>125</v>
      </c>
      <c r="C20" s="11" t="s">
        <v>131</v>
      </c>
      <c r="D20" s="95">
        <v>41143</v>
      </c>
    </row>
    <row r="21" spans="1:4">
      <c r="A21" s="11" t="s">
        <v>120</v>
      </c>
      <c r="B21" s="11" t="s">
        <v>126</v>
      </c>
      <c r="C21" s="11" t="s">
        <v>132</v>
      </c>
      <c r="D21" s="95">
        <v>37487</v>
      </c>
    </row>
    <row r="22" spans="1:4">
      <c r="A22" s="11" t="s">
        <v>121</v>
      </c>
      <c r="B22" s="11" t="s">
        <v>133</v>
      </c>
      <c r="C22" s="11" t="s">
        <v>132</v>
      </c>
      <c r="D22" s="95">
        <v>24813</v>
      </c>
    </row>
    <row r="23" spans="1:4">
      <c r="A23" s="11" t="s">
        <v>17</v>
      </c>
      <c r="B23" s="11" t="s">
        <v>127</v>
      </c>
      <c r="C23" s="11" t="s">
        <v>131</v>
      </c>
      <c r="D23" s="95">
        <v>58072</v>
      </c>
    </row>
    <row r="24" spans="1:4">
      <c r="A24" s="11" t="s">
        <v>79</v>
      </c>
      <c r="B24" s="11" t="s">
        <v>134</v>
      </c>
      <c r="C24" s="11" t="s">
        <v>132</v>
      </c>
      <c r="D24" s="95">
        <v>40433</v>
      </c>
    </row>
    <row r="25" spans="1:4">
      <c r="A25" s="11" t="s">
        <v>17</v>
      </c>
      <c r="B25" s="11" t="s">
        <v>128</v>
      </c>
      <c r="C25" s="11" t="s">
        <v>131</v>
      </c>
      <c r="D25" s="95">
        <v>57798</v>
      </c>
    </row>
    <row r="26" spans="1:4">
      <c r="A26" s="11" t="s">
        <v>81</v>
      </c>
      <c r="B26" s="11" t="s">
        <v>129</v>
      </c>
      <c r="C26" s="11" t="s">
        <v>131</v>
      </c>
      <c r="D26" s="95">
        <v>25578</v>
      </c>
    </row>
    <row r="27" spans="1:4">
      <c r="A27" s="11" t="s">
        <v>79</v>
      </c>
      <c r="B27" s="11" t="s">
        <v>135</v>
      </c>
      <c r="C27" s="11" t="s">
        <v>132</v>
      </c>
      <c r="D27" s="95">
        <v>28998</v>
      </c>
    </row>
    <row r="28" spans="1:4">
      <c r="D28" s="5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C1" zoomScale="130" zoomScaleNormal="130" workbookViewId="0">
      <selection activeCell="U6" sqref="U6"/>
    </sheetView>
  </sheetViews>
  <sheetFormatPr defaultRowHeight="15"/>
  <cols>
    <col min="1" max="2" width="13.42578125" customWidth="1"/>
    <col min="3" max="3" width="9.28515625" style="1" bestFit="1" customWidth="1"/>
    <col min="4" max="4" width="13.42578125" customWidth="1"/>
    <col min="5" max="5" width="8.85546875" customWidth="1"/>
    <col min="6" max="6" width="13.42578125" bestFit="1" customWidth="1"/>
    <col min="7" max="8" width="6.140625" customWidth="1"/>
    <col min="9" max="9" width="9.42578125" customWidth="1"/>
    <col min="11" max="11" width="13.42578125" bestFit="1" customWidth="1"/>
    <col min="12" max="12" width="13.7109375" bestFit="1" customWidth="1"/>
    <col min="13" max="13" width="10.140625" bestFit="1" customWidth="1"/>
    <col min="14" max="14" width="11.7109375" bestFit="1" customWidth="1"/>
    <col min="16" max="16" width="13.42578125" bestFit="1" customWidth="1"/>
    <col min="17" max="17" width="14.5703125" customWidth="1"/>
    <col min="18" max="18" width="14" customWidth="1"/>
    <col min="19" max="19" width="10.140625" customWidth="1"/>
  </cols>
  <sheetData>
    <row r="1" spans="1:19" ht="45" customHeight="1">
      <c r="A1" s="94" t="s">
        <v>77</v>
      </c>
      <c r="B1" s="94" t="s">
        <v>0</v>
      </c>
      <c r="C1" s="94" t="s">
        <v>130</v>
      </c>
      <c r="D1" s="94" t="s">
        <v>78</v>
      </c>
      <c r="F1" s="148" t="s">
        <v>136</v>
      </c>
      <c r="G1" s="148"/>
      <c r="H1" s="148"/>
      <c r="I1" s="148"/>
      <c r="K1" s="148" t="s">
        <v>137</v>
      </c>
      <c r="L1" s="148"/>
      <c r="M1" s="148"/>
      <c r="N1" s="148"/>
      <c r="P1" s="148" t="s">
        <v>138</v>
      </c>
      <c r="Q1" s="148"/>
      <c r="R1" s="148"/>
      <c r="S1" s="148"/>
    </row>
    <row r="2" spans="1:19">
      <c r="A2" s="11" t="s">
        <v>79</v>
      </c>
      <c r="B2" s="11" t="s">
        <v>5</v>
      </c>
      <c r="C2" s="71" t="s">
        <v>131</v>
      </c>
      <c r="D2" s="95">
        <v>54312</v>
      </c>
      <c r="F2" s="55" t="s">
        <v>77</v>
      </c>
      <c r="G2" s="56" t="s">
        <v>131</v>
      </c>
      <c r="H2" s="56" t="s">
        <v>132</v>
      </c>
      <c r="I2" s="56" t="s">
        <v>19</v>
      </c>
      <c r="K2" s="55" t="s">
        <v>77</v>
      </c>
      <c r="L2" s="56" t="s">
        <v>131</v>
      </c>
      <c r="M2" s="56" t="s">
        <v>132</v>
      </c>
      <c r="N2" s="56" t="s">
        <v>19</v>
      </c>
      <c r="P2" s="55" t="s">
        <v>77</v>
      </c>
      <c r="Q2" s="56" t="s">
        <v>131</v>
      </c>
      <c r="R2" s="56" t="s">
        <v>132</v>
      </c>
      <c r="S2" s="56" t="s">
        <v>19</v>
      </c>
    </row>
    <row r="3" spans="1:19">
      <c r="A3" s="11" t="s">
        <v>17</v>
      </c>
      <c r="B3" s="11" t="s">
        <v>82</v>
      </c>
      <c r="C3" s="71" t="s">
        <v>132</v>
      </c>
      <c r="D3" s="95">
        <v>53500</v>
      </c>
      <c r="F3" s="11" t="s">
        <v>121</v>
      </c>
      <c r="G3" s="71">
        <f>COUNTIFS($C$2:$C$27,G$2,$A$2:$A$27,$F3)</f>
        <v>0</v>
      </c>
      <c r="H3" s="146">
        <f>COUNTIFS($C$2:$C$27,H$2,$A$2:$A$27,$F3)</f>
        <v>1</v>
      </c>
      <c r="I3" s="71">
        <f>G3+H3</f>
        <v>1</v>
      </c>
      <c r="K3" s="11" t="s">
        <v>121</v>
      </c>
      <c r="L3" s="177">
        <f>SUMIFS($D$2:$D$27,$A$2:$A$27,$K3,$C$2:$C$27,$L$2)</f>
        <v>0</v>
      </c>
      <c r="M3" s="98">
        <f>SUMIFS($D$2:$D$27,$A$2:$A$27,$K3,$C$2:$C$27,$M$2)</f>
        <v>24813</v>
      </c>
      <c r="N3" s="98">
        <f>L3+M3</f>
        <v>24813</v>
      </c>
      <c r="P3" s="11" t="s">
        <v>121</v>
      </c>
      <c r="Q3" s="177"/>
      <c r="R3" s="177">
        <f>AVERAGEIFS($D$2:$D$27,$A$2:$A$27,$K3,$C$2:$C$27,$M$2)</f>
        <v>24813</v>
      </c>
      <c r="S3" s="98">
        <f>N3/I3</f>
        <v>24813</v>
      </c>
    </row>
    <row r="4" spans="1:19">
      <c r="A4" s="11" t="s">
        <v>79</v>
      </c>
      <c r="B4" s="11" t="s">
        <v>6</v>
      </c>
      <c r="C4" s="71" t="s">
        <v>131</v>
      </c>
      <c r="D4" s="95">
        <v>54650</v>
      </c>
      <c r="F4" s="11" t="s">
        <v>79</v>
      </c>
      <c r="G4" s="146">
        <f t="shared" ref="G4:H8" si="0">COUNTIFS($C$2:$C$27,G$2,$A$2:$A$27,$F4)</f>
        <v>2</v>
      </c>
      <c r="H4" s="146">
        <f t="shared" si="0"/>
        <v>4</v>
      </c>
      <c r="I4" s="146">
        <f t="shared" ref="I4:I8" si="1">G4+H4</f>
        <v>6</v>
      </c>
      <c r="K4" s="11" t="s">
        <v>79</v>
      </c>
      <c r="L4" s="177">
        <f t="shared" ref="L4:L8" si="2">SUMIFS($D$2:$D$27,$A$2:$A$27,$K4,$C$2:$C$27,$L$2)</f>
        <v>108962</v>
      </c>
      <c r="M4" s="98">
        <f t="shared" ref="M4:M8" si="3">SUMIFS($D$2:$D$27,$A$2:$A$27,$K4,$C$2:$C$27,$M$2)</f>
        <v>142477</v>
      </c>
      <c r="N4" s="98">
        <f t="shared" ref="N4:N9" si="4">L4+M4</f>
        <v>251439</v>
      </c>
      <c r="P4" s="11" t="s">
        <v>79</v>
      </c>
      <c r="Q4" s="177">
        <f>AVERAGEIFS($D$2:$D$27,$A$2:$A$27,$K4,$C$2:$C$27,$L$2)</f>
        <v>54481</v>
      </c>
      <c r="R4" s="177">
        <f t="shared" ref="R4:R8" si="5">AVERAGEIFS($D$2:$D$27,$A$2:$A$27,$K4,$C$2:$C$27,$M$2)</f>
        <v>35619.25</v>
      </c>
      <c r="S4" s="98">
        <f>N4/I4</f>
        <v>41906.5</v>
      </c>
    </row>
    <row r="5" spans="1:19">
      <c r="A5" s="11" t="s">
        <v>81</v>
      </c>
      <c r="B5" s="11" t="s">
        <v>83</v>
      </c>
      <c r="C5" s="71" t="s">
        <v>132</v>
      </c>
      <c r="D5" s="95">
        <v>35080</v>
      </c>
      <c r="F5" s="11" t="s">
        <v>80</v>
      </c>
      <c r="G5" s="146">
        <f t="shared" si="0"/>
        <v>1</v>
      </c>
      <c r="H5" s="146">
        <f t="shared" si="0"/>
        <v>2</v>
      </c>
      <c r="I5" s="146">
        <f t="shared" si="1"/>
        <v>3</v>
      </c>
      <c r="K5" s="11" t="s">
        <v>80</v>
      </c>
      <c r="L5" s="177">
        <f t="shared" si="2"/>
        <v>34414</v>
      </c>
      <c r="M5" s="98">
        <f t="shared" si="3"/>
        <v>98374</v>
      </c>
      <c r="N5" s="98">
        <f t="shared" si="4"/>
        <v>132788</v>
      </c>
      <c r="P5" s="11" t="s">
        <v>80</v>
      </c>
      <c r="Q5" s="177">
        <f t="shared" ref="Q4:Q8" si="6">AVERAGEIFS($D$2:$D$27,$A$2:$A$27,$K5,$C$2:$C$27,$L$2)</f>
        <v>34414</v>
      </c>
      <c r="R5" s="177">
        <f t="shared" si="5"/>
        <v>49187</v>
      </c>
      <c r="S5" s="98">
        <f t="shared" ref="S5:S8" si="7">N5/I5</f>
        <v>44262.666666666664</v>
      </c>
    </row>
    <row r="6" spans="1:19">
      <c r="A6" s="11" t="s">
        <v>17</v>
      </c>
      <c r="B6" s="11" t="s">
        <v>84</v>
      </c>
      <c r="C6" s="71" t="s">
        <v>131</v>
      </c>
      <c r="D6" s="95">
        <v>32799</v>
      </c>
      <c r="F6" s="11" t="s">
        <v>81</v>
      </c>
      <c r="G6" s="146">
        <f t="shared" si="0"/>
        <v>4</v>
      </c>
      <c r="H6" s="146">
        <f t="shared" si="0"/>
        <v>2</v>
      </c>
      <c r="I6" s="146">
        <f t="shared" si="1"/>
        <v>6</v>
      </c>
      <c r="K6" s="11" t="s">
        <v>81</v>
      </c>
      <c r="L6" s="177">
        <f t="shared" si="2"/>
        <v>155864</v>
      </c>
      <c r="M6" s="98">
        <f t="shared" si="3"/>
        <v>73083</v>
      </c>
      <c r="N6" s="98">
        <f t="shared" si="4"/>
        <v>228947</v>
      </c>
      <c r="P6" s="11" t="s">
        <v>81</v>
      </c>
      <c r="Q6" s="177">
        <f t="shared" si="6"/>
        <v>38966</v>
      </c>
      <c r="R6" s="177">
        <f t="shared" si="5"/>
        <v>36541.5</v>
      </c>
      <c r="S6" s="98">
        <f t="shared" si="7"/>
        <v>38157.833333333336</v>
      </c>
    </row>
    <row r="7" spans="1:19">
      <c r="A7" s="11" t="s">
        <v>79</v>
      </c>
      <c r="B7" s="11" t="s">
        <v>85</v>
      </c>
      <c r="C7" s="71" t="s">
        <v>132</v>
      </c>
      <c r="D7" s="95">
        <v>41380</v>
      </c>
      <c r="F7" s="11" t="s">
        <v>17</v>
      </c>
      <c r="G7" s="146">
        <f t="shared" si="0"/>
        <v>5</v>
      </c>
      <c r="H7" s="146">
        <f t="shared" si="0"/>
        <v>2</v>
      </c>
      <c r="I7" s="146">
        <f t="shared" si="1"/>
        <v>7</v>
      </c>
      <c r="K7" s="11" t="s">
        <v>17</v>
      </c>
      <c r="L7" s="177">
        <f t="shared" si="2"/>
        <v>248823</v>
      </c>
      <c r="M7" s="98">
        <f t="shared" si="3"/>
        <v>99909</v>
      </c>
      <c r="N7" s="98">
        <f t="shared" si="4"/>
        <v>348732</v>
      </c>
      <c r="P7" s="11" t="s">
        <v>17</v>
      </c>
      <c r="Q7" s="177">
        <f t="shared" si="6"/>
        <v>49764.6</v>
      </c>
      <c r="R7" s="177">
        <f t="shared" si="5"/>
        <v>49954.5</v>
      </c>
      <c r="S7" s="98">
        <f t="shared" si="7"/>
        <v>49818.857142857145</v>
      </c>
    </row>
    <row r="8" spans="1:19">
      <c r="A8" s="11" t="s">
        <v>17</v>
      </c>
      <c r="B8" s="11" t="s">
        <v>86</v>
      </c>
      <c r="C8" s="71" t="s">
        <v>132</v>
      </c>
      <c r="D8" s="95">
        <v>46409</v>
      </c>
      <c r="F8" s="11" t="s">
        <v>120</v>
      </c>
      <c r="G8" s="146">
        <f t="shared" si="0"/>
        <v>2</v>
      </c>
      <c r="H8" s="146">
        <f t="shared" si="0"/>
        <v>1</v>
      </c>
      <c r="I8" s="146">
        <f t="shared" si="1"/>
        <v>3</v>
      </c>
      <c r="K8" s="11" t="s">
        <v>120</v>
      </c>
      <c r="L8" s="177">
        <f t="shared" si="2"/>
        <v>99880</v>
      </c>
      <c r="M8" s="98">
        <f t="shared" si="3"/>
        <v>37487</v>
      </c>
      <c r="N8" s="98">
        <f t="shared" si="4"/>
        <v>137367</v>
      </c>
      <c r="P8" s="11" t="s">
        <v>120</v>
      </c>
      <c r="Q8" s="177">
        <f t="shared" si="6"/>
        <v>49940</v>
      </c>
      <c r="R8" s="177">
        <f t="shared" si="5"/>
        <v>37487</v>
      </c>
      <c r="S8" s="98">
        <f t="shared" si="7"/>
        <v>45789</v>
      </c>
    </row>
    <row r="9" spans="1:19">
      <c r="A9" s="11" t="s">
        <v>79</v>
      </c>
      <c r="B9" s="11" t="s">
        <v>87</v>
      </c>
      <c r="C9" s="71" t="s">
        <v>132</v>
      </c>
      <c r="D9" s="95">
        <v>31666</v>
      </c>
      <c r="F9" s="55" t="s">
        <v>19</v>
      </c>
      <c r="G9" s="56">
        <f>SUM(G3:G8)</f>
        <v>14</v>
      </c>
      <c r="H9" s="56">
        <f t="shared" ref="H9:I9" si="8">SUM(H3:H8)</f>
        <v>12</v>
      </c>
      <c r="I9" s="56">
        <f t="shared" si="8"/>
        <v>26</v>
      </c>
      <c r="K9" s="55" t="s">
        <v>19</v>
      </c>
      <c r="L9" s="114">
        <f>SUM(L3:L8)</f>
        <v>647943</v>
      </c>
      <c r="M9" s="114">
        <f>SUM(M3:M8)</f>
        <v>476143</v>
      </c>
      <c r="N9" s="114">
        <f t="shared" si="4"/>
        <v>1124086</v>
      </c>
      <c r="P9" s="55" t="s">
        <v>19</v>
      </c>
      <c r="Q9" s="114"/>
      <c r="R9" s="114"/>
      <c r="S9" s="114"/>
    </row>
    <row r="10" spans="1:19">
      <c r="A10" s="11" t="s">
        <v>17</v>
      </c>
      <c r="B10" s="11" t="s">
        <v>88</v>
      </c>
      <c r="C10" s="71" t="s">
        <v>131</v>
      </c>
      <c r="D10" s="95">
        <v>33368</v>
      </c>
    </row>
    <row r="11" spans="1:19">
      <c r="A11" s="11" t="s">
        <v>80</v>
      </c>
      <c r="B11" s="11" t="s">
        <v>89</v>
      </c>
      <c r="C11" s="71" t="s">
        <v>131</v>
      </c>
      <c r="D11" s="95">
        <v>34414</v>
      </c>
    </row>
    <row r="12" spans="1:19">
      <c r="A12" s="11" t="s">
        <v>81</v>
      </c>
      <c r="B12" s="11" t="s">
        <v>10</v>
      </c>
      <c r="C12" s="71" t="s">
        <v>131</v>
      </c>
      <c r="D12" s="95">
        <v>36026</v>
      </c>
    </row>
    <row r="13" spans="1:19">
      <c r="A13" s="11" t="s">
        <v>81</v>
      </c>
      <c r="B13" s="11" t="s">
        <v>90</v>
      </c>
      <c r="C13" s="71" t="s">
        <v>132</v>
      </c>
      <c r="D13" s="95">
        <v>38003</v>
      </c>
    </row>
    <row r="14" spans="1:19">
      <c r="A14" s="11" t="s">
        <v>80</v>
      </c>
      <c r="B14" s="11" t="s">
        <v>91</v>
      </c>
      <c r="C14" s="71" t="s">
        <v>132</v>
      </c>
      <c r="D14" s="95">
        <v>50155</v>
      </c>
    </row>
    <row r="15" spans="1:19">
      <c r="A15" s="11" t="s">
        <v>80</v>
      </c>
      <c r="B15" s="11" t="s">
        <v>92</v>
      </c>
      <c r="C15" s="71" t="s">
        <v>132</v>
      </c>
      <c r="D15" s="95">
        <v>48219</v>
      </c>
    </row>
    <row r="16" spans="1:19">
      <c r="A16" s="11" t="s">
        <v>81</v>
      </c>
      <c r="B16" s="11" t="s">
        <v>93</v>
      </c>
      <c r="C16" s="71" t="s">
        <v>131</v>
      </c>
      <c r="D16" s="95">
        <v>42900</v>
      </c>
    </row>
    <row r="17" spans="1:4">
      <c r="A17" s="11" t="s">
        <v>120</v>
      </c>
      <c r="B17" s="11" t="s">
        <v>122</v>
      </c>
      <c r="C17" s="71" t="s">
        <v>131</v>
      </c>
      <c r="D17" s="95">
        <v>58737</v>
      </c>
    </row>
    <row r="18" spans="1:4">
      <c r="A18" s="11" t="s">
        <v>17</v>
      </c>
      <c r="B18" s="11" t="s">
        <v>123</v>
      </c>
      <c r="C18" s="71" t="s">
        <v>131</v>
      </c>
      <c r="D18" s="95">
        <v>66786</v>
      </c>
    </row>
    <row r="19" spans="1:4">
      <c r="A19" s="11" t="s">
        <v>81</v>
      </c>
      <c r="B19" s="11" t="s">
        <v>124</v>
      </c>
      <c r="C19" s="71" t="s">
        <v>131</v>
      </c>
      <c r="D19" s="95">
        <v>51360</v>
      </c>
    </row>
    <row r="20" spans="1:4">
      <c r="A20" s="11" t="s">
        <v>120</v>
      </c>
      <c r="B20" s="11" t="s">
        <v>125</v>
      </c>
      <c r="C20" s="71" t="s">
        <v>131</v>
      </c>
      <c r="D20" s="95">
        <v>41143</v>
      </c>
    </row>
    <row r="21" spans="1:4">
      <c r="A21" s="11" t="s">
        <v>120</v>
      </c>
      <c r="B21" s="11" t="s">
        <v>126</v>
      </c>
      <c r="C21" s="71" t="s">
        <v>132</v>
      </c>
      <c r="D21" s="95">
        <v>37487</v>
      </c>
    </row>
    <row r="22" spans="1:4">
      <c r="A22" s="11" t="s">
        <v>121</v>
      </c>
      <c r="B22" s="11" t="s">
        <v>133</v>
      </c>
      <c r="C22" s="71" t="s">
        <v>132</v>
      </c>
      <c r="D22" s="95">
        <v>24813</v>
      </c>
    </row>
    <row r="23" spans="1:4">
      <c r="A23" s="11" t="s">
        <v>17</v>
      </c>
      <c r="B23" s="11" t="s">
        <v>127</v>
      </c>
      <c r="C23" s="71" t="s">
        <v>131</v>
      </c>
      <c r="D23" s="95">
        <v>58072</v>
      </c>
    </row>
    <row r="24" spans="1:4">
      <c r="A24" s="11" t="s">
        <v>79</v>
      </c>
      <c r="B24" s="11" t="s">
        <v>134</v>
      </c>
      <c r="C24" s="71" t="s">
        <v>132</v>
      </c>
      <c r="D24" s="95">
        <v>40433</v>
      </c>
    </row>
    <row r="25" spans="1:4">
      <c r="A25" s="11" t="s">
        <v>17</v>
      </c>
      <c r="B25" s="11" t="s">
        <v>128</v>
      </c>
      <c r="C25" s="71" t="s">
        <v>131</v>
      </c>
      <c r="D25" s="95">
        <v>57798</v>
      </c>
    </row>
    <row r="26" spans="1:4">
      <c r="A26" s="11" t="s">
        <v>81</v>
      </c>
      <c r="B26" s="11" t="s">
        <v>129</v>
      </c>
      <c r="C26" s="71" t="s">
        <v>131</v>
      </c>
      <c r="D26" s="95">
        <v>25578</v>
      </c>
    </row>
    <row r="27" spans="1:4">
      <c r="A27" s="11" t="s">
        <v>79</v>
      </c>
      <c r="B27" s="11" t="s">
        <v>135</v>
      </c>
      <c r="C27" s="71" t="s">
        <v>132</v>
      </c>
      <c r="D27" s="95">
        <v>28998</v>
      </c>
    </row>
  </sheetData>
  <autoFilter ref="A1:D27"/>
  <sortState ref="F2:F27">
    <sortCondition ref="F2:F27"/>
  </sortState>
  <mergeCells count="3">
    <mergeCell ref="F1:I1"/>
    <mergeCell ref="K1:N1"/>
    <mergeCell ref="P1:S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="145" zoomScaleNormal="145" workbookViewId="0">
      <selection activeCell="H12" sqref="H12"/>
    </sheetView>
  </sheetViews>
  <sheetFormatPr defaultRowHeight="15"/>
  <cols>
    <col min="1" max="1" width="9.42578125" bestFit="1" customWidth="1"/>
    <col min="2" max="2" width="8" bestFit="1" customWidth="1"/>
    <col min="3" max="3" width="10.140625" bestFit="1" customWidth="1"/>
    <col min="4" max="4" width="14.28515625" bestFit="1" customWidth="1"/>
    <col min="5" max="5" width="11.28515625" customWidth="1"/>
    <col min="7" max="7" width="17.7109375" bestFit="1" customWidth="1"/>
    <col min="8" max="8" width="21.85546875" customWidth="1"/>
    <col min="9" max="9" width="10.5703125" bestFit="1" customWidth="1"/>
    <col min="10" max="10" width="2.28515625" customWidth="1"/>
  </cols>
  <sheetData>
    <row r="1" spans="1:8">
      <c r="A1" s="113" t="s">
        <v>100</v>
      </c>
      <c r="B1" s="113" t="s">
        <v>16</v>
      </c>
      <c r="C1" s="113" t="s">
        <v>97</v>
      </c>
      <c r="D1" s="113" t="s">
        <v>98</v>
      </c>
      <c r="E1" s="101" t="s">
        <v>99</v>
      </c>
    </row>
    <row r="2" spans="1:8">
      <c r="A2" s="11" t="s">
        <v>101</v>
      </c>
      <c r="B2" s="11" t="s">
        <v>13</v>
      </c>
      <c r="C2" s="50">
        <v>200</v>
      </c>
      <c r="D2" s="71">
        <v>167</v>
      </c>
      <c r="E2" s="98">
        <f>D2*C2</f>
        <v>33400</v>
      </c>
    </row>
    <row r="3" spans="1:8">
      <c r="A3" s="11" t="s">
        <v>101</v>
      </c>
      <c r="B3" s="11" t="s">
        <v>106</v>
      </c>
      <c r="C3" s="50">
        <v>250</v>
      </c>
      <c r="D3" s="71">
        <v>137</v>
      </c>
      <c r="E3" s="98">
        <f t="shared" ref="E3:E8" si="0">D3*C3</f>
        <v>34250</v>
      </c>
      <c r="G3" s="70" t="s">
        <v>16</v>
      </c>
      <c r="H3" s="96" t="s">
        <v>13</v>
      </c>
    </row>
    <row r="4" spans="1:8">
      <c r="A4" s="11" t="s">
        <v>102</v>
      </c>
      <c r="B4" s="11" t="s">
        <v>13</v>
      </c>
      <c r="C4" s="50">
        <v>200</v>
      </c>
      <c r="D4" s="71">
        <v>232</v>
      </c>
      <c r="E4" s="98">
        <f t="shared" si="0"/>
        <v>46400</v>
      </c>
      <c r="G4" s="70" t="s">
        <v>98</v>
      </c>
      <c r="H4" s="11">
        <f>SUMIFS(D2:D8,B2:B8,H3)</f>
        <v>500</v>
      </c>
    </row>
    <row r="5" spans="1:8">
      <c r="A5" s="11" t="s">
        <v>102</v>
      </c>
      <c r="B5" s="11" t="s">
        <v>107</v>
      </c>
      <c r="C5" s="50">
        <v>300</v>
      </c>
      <c r="D5" s="71">
        <v>228</v>
      </c>
      <c r="E5" s="98">
        <f t="shared" si="0"/>
        <v>68400</v>
      </c>
      <c r="G5" s="70" t="s">
        <v>99</v>
      </c>
      <c r="H5" s="178">
        <f>SUMIFS(E2:E8,B2:B8,H3)</f>
        <v>100000</v>
      </c>
    </row>
    <row r="6" spans="1:8">
      <c r="A6" s="11" t="s">
        <v>103</v>
      </c>
      <c r="B6" s="11" t="s">
        <v>107</v>
      </c>
      <c r="C6" s="50">
        <v>300</v>
      </c>
      <c r="D6" s="71">
        <v>202</v>
      </c>
      <c r="E6" s="98">
        <f t="shared" si="0"/>
        <v>60600</v>
      </c>
    </row>
    <row r="7" spans="1:8">
      <c r="A7" s="11" t="s">
        <v>104</v>
      </c>
      <c r="B7" s="11" t="s">
        <v>106</v>
      </c>
      <c r="C7" s="50">
        <v>250</v>
      </c>
      <c r="D7" s="71">
        <v>326</v>
      </c>
      <c r="E7" s="98">
        <f t="shared" si="0"/>
        <v>81500</v>
      </c>
    </row>
    <row r="8" spans="1:8">
      <c r="A8" s="11" t="s">
        <v>105</v>
      </c>
      <c r="B8" s="11" t="s">
        <v>13</v>
      </c>
      <c r="C8" s="50">
        <v>200</v>
      </c>
      <c r="D8" s="71">
        <v>101</v>
      </c>
      <c r="E8" s="98">
        <f t="shared" si="0"/>
        <v>20200</v>
      </c>
    </row>
    <row r="9" spans="1:8">
      <c r="D9" s="99" t="s">
        <v>19</v>
      </c>
      <c r="E9" s="98">
        <f>SUM(E2:E8)</f>
        <v>344750</v>
      </c>
    </row>
    <row r="10" spans="1:8">
      <c r="D10" s="99" t="s">
        <v>108</v>
      </c>
      <c r="E10" s="98">
        <f>SUMPRODUCT(C2:C8,D2:D8)</f>
        <v>344750</v>
      </c>
    </row>
    <row r="11" spans="1:8" s="115" customFormat="1">
      <c r="D11" s="116"/>
      <c r="E11" s="117"/>
    </row>
    <row r="12" spans="1:8" s="115" customFormat="1">
      <c r="D12" s="116"/>
      <c r="E12" s="117"/>
    </row>
    <row r="13" spans="1:8" s="115" customFormat="1">
      <c r="D13" s="118"/>
      <c r="E13" s="119"/>
    </row>
    <row r="14" spans="1:8" s="115" customFormat="1">
      <c r="D14" s="116"/>
      <c r="E14" s="117"/>
    </row>
    <row r="15" spans="1:8" s="115" customFormat="1">
      <c r="D15" s="116"/>
      <c r="E15" s="117"/>
    </row>
    <row r="16" spans="1:8" s="115" customFormat="1">
      <c r="D16" s="116"/>
      <c r="E16" s="117"/>
    </row>
    <row r="17" spans="1:11" s="115" customFormat="1">
      <c r="D17" s="116"/>
      <c r="E17" s="117"/>
    </row>
    <row r="18" spans="1:11" s="115" customFormat="1">
      <c r="D18" s="116"/>
      <c r="E18" s="117"/>
    </row>
    <row r="19" spans="1:11" s="115" customFormat="1">
      <c r="D19" s="116"/>
      <c r="E19" s="117"/>
    </row>
    <row r="20" spans="1:11" s="115" customFormat="1">
      <c r="D20" s="116"/>
      <c r="E20" s="117"/>
    </row>
    <row r="21" spans="1:11" s="115" customFormat="1">
      <c r="D21" s="116"/>
      <c r="E21" s="117"/>
    </row>
    <row r="22" spans="1:11" s="115" customFormat="1">
      <c r="D22" s="116"/>
      <c r="E22" s="117"/>
    </row>
    <row r="23" spans="1:11" s="115" customFormat="1">
      <c r="D23" s="116"/>
      <c r="E23" s="117"/>
    </row>
    <row r="24" spans="1:11" s="115" customFormat="1">
      <c r="D24" s="116"/>
      <c r="E24" s="117"/>
    </row>
    <row r="25" spans="1:11" s="115" customFormat="1">
      <c r="D25" s="116"/>
      <c r="E25" s="117"/>
    </row>
    <row r="26" spans="1:11" s="115" customFormat="1">
      <c r="D26" s="116"/>
      <c r="E26" s="117"/>
    </row>
    <row r="27" spans="1:11" s="115" customFormat="1">
      <c r="D27" s="116"/>
      <c r="E27" s="117"/>
    </row>
    <row r="30" spans="1:11">
      <c r="A30" s="76" t="s">
        <v>100</v>
      </c>
      <c r="B30" s="76" t="s">
        <v>109</v>
      </c>
      <c r="C30" s="76" t="s">
        <v>110</v>
      </c>
      <c r="D30" s="76" t="s">
        <v>98</v>
      </c>
      <c r="E30" s="76" t="s">
        <v>97</v>
      </c>
      <c r="F30" s="70" t="s">
        <v>99</v>
      </c>
      <c r="H30" s="149" t="s">
        <v>67</v>
      </c>
      <c r="I30" s="150"/>
      <c r="J30" s="150"/>
      <c r="K30" s="151"/>
    </row>
    <row r="31" spans="1:11">
      <c r="A31" s="72" t="s">
        <v>101</v>
      </c>
      <c r="B31" s="141">
        <v>2020</v>
      </c>
      <c r="C31" s="142" t="s">
        <v>113</v>
      </c>
      <c r="D31" s="141">
        <v>167</v>
      </c>
      <c r="E31" s="142">
        <v>200</v>
      </c>
      <c r="F31" s="143">
        <f>E31*D31</f>
        <v>33400</v>
      </c>
      <c r="H31" s="11" t="s">
        <v>100</v>
      </c>
      <c r="I31" s="11" t="s">
        <v>104</v>
      </c>
      <c r="J31" s="96" t="s">
        <v>119</v>
      </c>
      <c r="K31" s="96" t="s">
        <v>103</v>
      </c>
    </row>
    <row r="32" spans="1:11">
      <c r="A32" s="72" t="s">
        <v>101</v>
      </c>
      <c r="B32" s="141">
        <v>2020</v>
      </c>
      <c r="C32" s="142" t="s">
        <v>112</v>
      </c>
      <c r="D32" s="141">
        <v>137</v>
      </c>
      <c r="E32" s="142">
        <v>250</v>
      </c>
      <c r="F32" s="143">
        <f t="shared" ref="F32:F39" si="1">E32*D32</f>
        <v>34250</v>
      </c>
      <c r="H32" s="11" t="s">
        <v>109</v>
      </c>
      <c r="I32" s="96">
        <v>2020</v>
      </c>
      <c r="J32" s="117"/>
      <c r="K32" s="117"/>
    </row>
    <row r="33" spans="1:11">
      <c r="A33" s="72" t="s">
        <v>102</v>
      </c>
      <c r="B33" s="141">
        <v>2020</v>
      </c>
      <c r="C33" s="142" t="s">
        <v>112</v>
      </c>
      <c r="D33" s="141">
        <v>232</v>
      </c>
      <c r="E33" s="142">
        <v>200</v>
      </c>
      <c r="F33" s="143">
        <f t="shared" si="1"/>
        <v>46400</v>
      </c>
      <c r="H33" s="11" t="s">
        <v>110</v>
      </c>
      <c r="I33" s="96" t="s">
        <v>113</v>
      </c>
      <c r="J33" s="117"/>
      <c r="K33" s="117"/>
    </row>
    <row r="34" spans="1:11">
      <c r="A34" s="72" t="s">
        <v>103</v>
      </c>
      <c r="B34" s="141">
        <v>2020</v>
      </c>
      <c r="C34" s="142" t="s">
        <v>113</v>
      </c>
      <c r="D34" s="141">
        <v>228</v>
      </c>
      <c r="E34" s="142">
        <v>300</v>
      </c>
      <c r="F34" s="143">
        <f t="shared" si="1"/>
        <v>68400</v>
      </c>
      <c r="H34" s="11" t="s">
        <v>115</v>
      </c>
      <c r="I34" s="71"/>
      <c r="J34" s="67"/>
      <c r="K34" s="67"/>
    </row>
    <row r="35" spans="1:11">
      <c r="A35" s="72" t="s">
        <v>103</v>
      </c>
      <c r="B35" s="141">
        <v>2020</v>
      </c>
      <c r="C35" s="142" t="s">
        <v>113</v>
      </c>
      <c r="D35" s="141">
        <v>202</v>
      </c>
      <c r="E35" s="142">
        <v>300</v>
      </c>
      <c r="F35" s="143">
        <f t="shared" si="1"/>
        <v>60600</v>
      </c>
      <c r="H35" s="11" t="s">
        <v>116</v>
      </c>
      <c r="I35" s="71"/>
      <c r="J35" s="67"/>
      <c r="K35" s="67"/>
    </row>
    <row r="36" spans="1:11">
      <c r="A36" s="11" t="s">
        <v>104</v>
      </c>
      <c r="B36" s="71">
        <v>2019</v>
      </c>
      <c r="C36" s="50" t="s">
        <v>113</v>
      </c>
      <c r="D36" s="71">
        <v>326</v>
      </c>
      <c r="E36" s="50">
        <v>250</v>
      </c>
      <c r="F36" s="98">
        <f t="shared" si="1"/>
        <v>81500</v>
      </c>
      <c r="H36" s="11" t="s">
        <v>117</v>
      </c>
      <c r="I36" s="120"/>
      <c r="J36" s="67"/>
      <c r="K36" s="67"/>
    </row>
    <row r="37" spans="1:11">
      <c r="A37" s="11" t="s">
        <v>103</v>
      </c>
      <c r="B37" s="71">
        <v>2020</v>
      </c>
      <c r="C37" s="50" t="s">
        <v>111</v>
      </c>
      <c r="D37" s="71">
        <v>101</v>
      </c>
      <c r="E37" s="50">
        <v>200</v>
      </c>
      <c r="F37" s="98">
        <f t="shared" si="1"/>
        <v>20200</v>
      </c>
      <c r="H37" s="11" t="s">
        <v>118</v>
      </c>
      <c r="I37" s="50"/>
      <c r="J37" s="67"/>
      <c r="K37" s="67"/>
    </row>
    <row r="38" spans="1:11">
      <c r="A38" s="11" t="s">
        <v>104</v>
      </c>
      <c r="B38" s="71">
        <v>2020</v>
      </c>
      <c r="C38" s="50" t="s">
        <v>114</v>
      </c>
      <c r="D38" s="71">
        <v>268</v>
      </c>
      <c r="E38" s="50">
        <v>300</v>
      </c>
      <c r="F38" s="98">
        <f t="shared" si="1"/>
        <v>80400</v>
      </c>
    </row>
    <row r="39" spans="1:11">
      <c r="A39" s="11" t="s">
        <v>102</v>
      </c>
      <c r="B39" s="71">
        <v>2020</v>
      </c>
      <c r="C39" s="50" t="s">
        <v>114</v>
      </c>
      <c r="D39" s="71">
        <v>326</v>
      </c>
      <c r="E39" s="50">
        <v>300</v>
      </c>
      <c r="F39" s="98">
        <f t="shared" si="1"/>
        <v>97800</v>
      </c>
    </row>
  </sheetData>
  <mergeCells count="1">
    <mergeCell ref="H30:K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zoomScale="130" zoomScaleNormal="130" zoomScalePageLayoutView="130" workbookViewId="0">
      <selection activeCell="H3" sqref="H3"/>
    </sheetView>
  </sheetViews>
  <sheetFormatPr defaultColWidth="8.85546875" defaultRowHeight="15"/>
  <cols>
    <col min="1" max="1" width="12.140625" style="40" bestFit="1" customWidth="1"/>
    <col min="2" max="10" width="11.42578125" style="40" customWidth="1"/>
    <col min="11" max="11" width="76.5703125" style="40" bestFit="1" customWidth="1"/>
    <col min="12" max="16384" width="8.85546875" style="40"/>
  </cols>
  <sheetData>
    <row r="1" spans="1:11">
      <c r="K1" s="58" t="s">
        <v>324</v>
      </c>
    </row>
    <row r="2" spans="1:11">
      <c r="A2" s="46"/>
      <c r="B2" s="152" t="s">
        <v>139</v>
      </c>
      <c r="C2" s="153"/>
      <c r="D2" s="153"/>
      <c r="E2" s="154"/>
      <c r="G2" s="46" t="s">
        <v>143</v>
      </c>
      <c r="H2" s="46" t="s">
        <v>141</v>
      </c>
      <c r="K2" s="121" t="s">
        <v>325</v>
      </c>
    </row>
    <row r="3" spans="1:11">
      <c r="A3" s="46" t="s">
        <v>47</v>
      </c>
      <c r="B3" s="46" t="s">
        <v>45</v>
      </c>
      <c r="C3" s="46" t="s">
        <v>140</v>
      </c>
      <c r="D3" s="46" t="s">
        <v>141</v>
      </c>
      <c r="E3" s="46" t="s">
        <v>142</v>
      </c>
      <c r="G3" s="45" t="s">
        <v>56</v>
      </c>
      <c r="H3" s="125"/>
      <c r="K3" s="122"/>
    </row>
    <row r="4" spans="1:11">
      <c r="A4" s="57" t="s">
        <v>5</v>
      </c>
      <c r="B4" s="41">
        <v>88</v>
      </c>
      <c r="C4" s="41">
        <v>71</v>
      </c>
      <c r="D4" s="41">
        <v>70</v>
      </c>
      <c r="E4" s="41">
        <v>87</v>
      </c>
      <c r="G4" s="126"/>
      <c r="H4" s="126"/>
      <c r="I4" s="126"/>
      <c r="J4" s="126"/>
      <c r="K4" s="122"/>
    </row>
    <row r="5" spans="1:11">
      <c r="A5" s="57" t="s">
        <v>6</v>
      </c>
      <c r="B5" s="41">
        <v>89</v>
      </c>
      <c r="C5" s="41">
        <v>79</v>
      </c>
      <c r="D5" s="41">
        <v>76</v>
      </c>
      <c r="E5" s="41">
        <v>70</v>
      </c>
      <c r="G5" s="126"/>
      <c r="H5" s="126"/>
      <c r="I5" s="126"/>
      <c r="J5" s="126"/>
      <c r="K5" s="126"/>
    </row>
    <row r="6" spans="1:11">
      <c r="A6" s="57" t="s">
        <v>8</v>
      </c>
      <c r="B6" s="41">
        <v>71</v>
      </c>
      <c r="C6" s="41">
        <v>78</v>
      </c>
      <c r="D6" s="41">
        <v>73</v>
      </c>
      <c r="E6" s="41">
        <v>85</v>
      </c>
      <c r="G6" s="122"/>
      <c r="H6" s="126"/>
      <c r="I6" s="126"/>
      <c r="J6" s="126"/>
      <c r="K6" s="126"/>
    </row>
    <row r="7" spans="1:11">
      <c r="A7" s="57" t="s">
        <v>54</v>
      </c>
      <c r="B7" s="41">
        <v>78</v>
      </c>
      <c r="C7" s="41">
        <v>87</v>
      </c>
      <c r="D7" s="41">
        <v>85</v>
      </c>
      <c r="E7" s="41">
        <v>70</v>
      </c>
      <c r="G7" s="123" t="s">
        <v>326</v>
      </c>
      <c r="H7" s="126"/>
      <c r="I7" s="126"/>
      <c r="J7" s="126"/>
      <c r="K7" s="126"/>
    </row>
    <row r="8" spans="1:11">
      <c r="A8" s="57" t="s">
        <v>56</v>
      </c>
      <c r="B8" s="41">
        <v>73</v>
      </c>
      <c r="C8" s="41">
        <v>88</v>
      </c>
      <c r="D8" s="41">
        <v>82</v>
      </c>
      <c r="E8" s="41">
        <v>78</v>
      </c>
      <c r="G8" s="122"/>
      <c r="H8" s="126"/>
      <c r="I8" s="126"/>
      <c r="J8" s="126"/>
      <c r="K8" s="126"/>
    </row>
    <row r="9" spans="1:11">
      <c r="A9" s="57" t="s">
        <v>57</v>
      </c>
      <c r="B9" s="41">
        <v>71</v>
      </c>
      <c r="C9" s="41">
        <v>70</v>
      </c>
      <c r="D9" s="41">
        <v>79</v>
      </c>
      <c r="E9" s="41">
        <v>72</v>
      </c>
      <c r="G9" s="122"/>
      <c r="H9" s="126"/>
      <c r="I9" s="126"/>
      <c r="J9" s="126"/>
      <c r="K9" s="126"/>
    </row>
    <row r="10" spans="1:11">
      <c r="A10" s="57" t="s">
        <v>58</v>
      </c>
      <c r="B10" s="41">
        <v>85</v>
      </c>
      <c r="C10" s="41">
        <v>85</v>
      </c>
      <c r="D10" s="41">
        <v>86</v>
      </c>
      <c r="E10" s="41">
        <v>77</v>
      </c>
      <c r="G10" s="124" t="s">
        <v>327</v>
      </c>
      <c r="H10" s="126"/>
      <c r="I10" s="126"/>
      <c r="J10" s="126"/>
      <c r="K10" s="126"/>
    </row>
    <row r="11" spans="1:11">
      <c r="A11" s="57" t="s">
        <v>59</v>
      </c>
      <c r="B11" s="41">
        <v>75</v>
      </c>
      <c r="C11" s="41">
        <v>70</v>
      </c>
      <c r="D11" s="41">
        <v>78</v>
      </c>
      <c r="E11" s="41">
        <v>85</v>
      </c>
      <c r="G11" s="122" t="s">
        <v>328</v>
      </c>
      <c r="H11" s="126"/>
      <c r="I11" s="126"/>
      <c r="J11" s="126"/>
      <c r="K11" s="126"/>
    </row>
    <row r="12" spans="1:11">
      <c r="A12" s="57" t="s">
        <v>60</v>
      </c>
      <c r="B12" s="41">
        <v>82</v>
      </c>
      <c r="C12" s="41">
        <v>81</v>
      </c>
      <c r="D12" s="41">
        <v>90</v>
      </c>
      <c r="E12" s="41">
        <v>81</v>
      </c>
      <c r="G12" s="122" t="s">
        <v>329</v>
      </c>
      <c r="H12" s="126"/>
      <c r="I12" s="126"/>
      <c r="J12" s="126"/>
      <c r="K12" s="126"/>
    </row>
    <row r="13" spans="1:11">
      <c r="G13" s="122" t="s">
        <v>330</v>
      </c>
      <c r="H13" s="126"/>
      <c r="I13" s="126"/>
      <c r="J13" s="126"/>
      <c r="K13" s="126"/>
    </row>
    <row r="14" spans="1:11">
      <c r="G14" s="126"/>
      <c r="H14" s="126"/>
      <c r="I14" s="126"/>
      <c r="J14" s="126"/>
      <c r="K14" s="122"/>
    </row>
    <row r="15" spans="1:11">
      <c r="G15" s="126"/>
      <c r="H15" s="126"/>
      <c r="I15" s="126"/>
      <c r="J15" s="126"/>
      <c r="K15" s="122"/>
    </row>
    <row r="16" spans="1:11">
      <c r="G16" s="126"/>
      <c r="H16" s="126"/>
      <c r="I16" s="126"/>
      <c r="J16" s="126"/>
      <c r="K16" s="122"/>
    </row>
    <row r="17" spans="11:11">
      <c r="K17" s="122"/>
    </row>
    <row r="18" spans="11:11">
      <c r="K18" s="122"/>
    </row>
    <row r="19" spans="11:11">
      <c r="K19" s="122"/>
    </row>
    <row r="20" spans="11:11">
      <c r="K20" s="122"/>
    </row>
    <row r="21" spans="11:11">
      <c r="K21" s="122"/>
    </row>
    <row r="22" spans="11:11">
      <c r="K22" s="122"/>
    </row>
    <row r="23" spans="11:11">
      <c r="K23" s="122"/>
    </row>
    <row r="24" spans="11:11">
      <c r="K24" s="122"/>
    </row>
    <row r="25" spans="11:11">
      <c r="K25" s="122"/>
    </row>
    <row r="26" spans="11:11">
      <c r="K26" s="122"/>
    </row>
    <row r="27" spans="11:11">
      <c r="K27" s="122"/>
    </row>
    <row r="28" spans="11:11">
      <c r="K28" s="122"/>
    </row>
    <row r="29" spans="11:11">
      <c r="K29" s="122"/>
    </row>
    <row r="30" spans="11:11">
      <c r="K30" s="122"/>
    </row>
    <row r="31" spans="11:11">
      <c r="K31" s="122"/>
    </row>
    <row r="32" spans="11:11">
      <c r="K32" s="122"/>
    </row>
    <row r="33" spans="1:11">
      <c r="K33" s="122"/>
    </row>
    <row r="34" spans="1:11">
      <c r="K34" s="122"/>
    </row>
    <row r="35" spans="1:11">
      <c r="A35" s="46" t="s">
        <v>47</v>
      </c>
      <c r="B35" s="59" t="s">
        <v>5</v>
      </c>
      <c r="C35" s="59" t="s">
        <v>6</v>
      </c>
      <c r="D35" s="59" t="s">
        <v>8</v>
      </c>
      <c r="E35" s="59" t="s">
        <v>54</v>
      </c>
      <c r="F35" s="59" t="s">
        <v>56</v>
      </c>
      <c r="G35" s="59" t="s">
        <v>57</v>
      </c>
      <c r="H35" s="59" t="s">
        <v>58</v>
      </c>
      <c r="I35" s="59" t="s">
        <v>59</v>
      </c>
      <c r="J35" s="59" t="s">
        <v>60</v>
      </c>
    </row>
    <row r="36" spans="1:11">
      <c r="A36" s="46" t="s">
        <v>45</v>
      </c>
      <c r="B36" s="41">
        <v>88</v>
      </c>
      <c r="C36" s="41">
        <v>89</v>
      </c>
      <c r="D36" s="41">
        <v>71</v>
      </c>
      <c r="E36" s="41">
        <v>78</v>
      </c>
      <c r="F36" s="41">
        <v>73</v>
      </c>
      <c r="G36" s="41">
        <v>71</v>
      </c>
      <c r="H36" s="41">
        <v>85</v>
      </c>
      <c r="I36" s="41">
        <v>75</v>
      </c>
      <c r="J36" s="41">
        <v>82</v>
      </c>
    </row>
    <row r="37" spans="1:11">
      <c r="A37" s="46" t="s">
        <v>140</v>
      </c>
      <c r="B37" s="41">
        <v>71</v>
      </c>
      <c r="C37" s="41">
        <v>79</v>
      </c>
      <c r="D37" s="41">
        <v>78</v>
      </c>
      <c r="E37" s="41">
        <v>87</v>
      </c>
      <c r="F37" s="41">
        <v>88</v>
      </c>
      <c r="G37" s="41">
        <v>70</v>
      </c>
      <c r="H37" s="41">
        <v>85</v>
      </c>
      <c r="I37" s="41">
        <v>70</v>
      </c>
      <c r="J37" s="41">
        <v>81</v>
      </c>
    </row>
    <row r="38" spans="1:11">
      <c r="A38" s="46" t="s">
        <v>141</v>
      </c>
      <c r="B38" s="41">
        <v>70</v>
      </c>
      <c r="C38" s="41">
        <v>76</v>
      </c>
      <c r="D38" s="41">
        <v>73</v>
      </c>
      <c r="E38" s="41">
        <v>85</v>
      </c>
      <c r="F38" s="41">
        <v>82</v>
      </c>
      <c r="G38" s="41">
        <v>79</v>
      </c>
      <c r="H38" s="41">
        <v>86</v>
      </c>
      <c r="I38" s="41">
        <v>78</v>
      </c>
      <c r="J38" s="41">
        <v>90</v>
      </c>
    </row>
    <row r="39" spans="1:11">
      <c r="A39" s="46" t="s">
        <v>142</v>
      </c>
      <c r="B39" s="41">
        <v>87</v>
      </c>
      <c r="C39" s="41">
        <v>70</v>
      </c>
      <c r="D39" s="41">
        <v>85</v>
      </c>
      <c r="E39" s="41">
        <v>70</v>
      </c>
      <c r="F39" s="41">
        <v>78</v>
      </c>
      <c r="G39" s="41">
        <v>72</v>
      </c>
      <c r="H39" s="41">
        <v>77</v>
      </c>
      <c r="I39" s="41">
        <v>85</v>
      </c>
      <c r="J39" s="41">
        <v>81</v>
      </c>
    </row>
    <row r="41" spans="1:11">
      <c r="A41" s="46" t="s">
        <v>331</v>
      </c>
      <c r="B41" s="46" t="s">
        <v>6</v>
      </c>
    </row>
    <row r="42" spans="1:11">
      <c r="A42" s="44" t="s">
        <v>141</v>
      </c>
      <c r="B42" s="125"/>
    </row>
  </sheetData>
  <mergeCells count="1">
    <mergeCell ref="B2:E2"/>
  </mergeCells>
  <conditionalFormatting sqref="I4">
    <cfRule type="containsText" dxfId="1" priority="1" operator="containsText" text="попробуйте">
      <formula>NOT(ISERROR(SEARCH("попробуйте",I4)))</formula>
    </cfRule>
    <cfRule type="containsText" dxfId="0" priority="2" operator="containsText" text="правильно">
      <formula>NOT(ISERROR(SEARCH("правильно",I4)))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zoomScale="145" zoomScaleNormal="145" workbookViewId="0">
      <selection activeCell="N24" sqref="N24"/>
    </sheetView>
  </sheetViews>
  <sheetFormatPr defaultRowHeight="15"/>
  <cols>
    <col min="1" max="1" width="10" bestFit="1" customWidth="1"/>
    <col min="2" max="5" width="12.5703125" customWidth="1"/>
    <col min="8" max="8" width="9.7109375" bestFit="1" customWidth="1"/>
    <col min="9" max="12" width="12.7109375" customWidth="1"/>
  </cols>
  <sheetData>
    <row r="1" spans="1:14">
      <c r="A1" s="46"/>
      <c r="B1" s="152" t="s">
        <v>139</v>
      </c>
      <c r="C1" s="153"/>
      <c r="D1" s="153"/>
      <c r="E1" s="154"/>
      <c r="H1" s="46"/>
      <c r="I1" s="152" t="s">
        <v>139</v>
      </c>
      <c r="J1" s="153"/>
      <c r="K1" s="153"/>
      <c r="L1" s="154"/>
    </row>
    <row r="2" spans="1:14">
      <c r="A2" s="46" t="s">
        <v>47</v>
      </c>
      <c r="B2" s="46" t="s">
        <v>45</v>
      </c>
      <c r="C2" s="46" t="s">
        <v>140</v>
      </c>
      <c r="D2" s="46" t="s">
        <v>141</v>
      </c>
      <c r="E2" s="46" t="s">
        <v>142</v>
      </c>
      <c r="H2" s="46" t="s">
        <v>144</v>
      </c>
      <c r="I2" s="58" t="s">
        <v>142</v>
      </c>
      <c r="J2" s="58" t="s">
        <v>141</v>
      </c>
      <c r="K2" s="46" t="s">
        <v>142</v>
      </c>
      <c r="L2" s="46" t="s">
        <v>45</v>
      </c>
    </row>
    <row r="3" spans="1:14">
      <c r="A3" s="57" t="s">
        <v>5</v>
      </c>
      <c r="B3" s="41">
        <v>88</v>
      </c>
      <c r="C3" s="41">
        <v>71</v>
      </c>
      <c r="D3" s="41">
        <v>70</v>
      </c>
      <c r="E3" s="41">
        <v>87</v>
      </c>
      <c r="H3" s="57" t="s">
        <v>8</v>
      </c>
      <c r="I3" s="41"/>
      <c r="J3" s="41"/>
      <c r="K3" s="41"/>
      <c r="L3" s="41"/>
    </row>
    <row r="4" spans="1:14">
      <c r="A4" s="57" t="s">
        <v>6</v>
      </c>
      <c r="B4" s="41">
        <v>89</v>
      </c>
      <c r="C4" s="41">
        <v>79</v>
      </c>
      <c r="D4" s="41">
        <v>76</v>
      </c>
      <c r="E4" s="41">
        <v>70</v>
      </c>
      <c r="H4" s="57" t="s">
        <v>54</v>
      </c>
      <c r="I4" s="41"/>
      <c r="J4" s="41"/>
      <c r="K4" s="41"/>
      <c r="L4" s="41"/>
    </row>
    <row r="5" spans="1:14">
      <c r="A5" s="57" t="s">
        <v>8</v>
      </c>
      <c r="B5" s="41">
        <v>71</v>
      </c>
      <c r="C5" s="41">
        <v>78</v>
      </c>
      <c r="D5" s="41">
        <v>73</v>
      </c>
      <c r="E5" s="41">
        <v>85</v>
      </c>
      <c r="H5" s="57" t="s">
        <v>56</v>
      </c>
      <c r="I5" s="41"/>
      <c r="J5" s="41"/>
      <c r="K5" s="41"/>
      <c r="L5" s="41"/>
    </row>
    <row r="6" spans="1:14">
      <c r="A6" s="57" t="s">
        <v>54</v>
      </c>
      <c r="B6" s="41">
        <v>78</v>
      </c>
      <c r="C6" s="41">
        <v>87</v>
      </c>
      <c r="D6" s="41">
        <v>85</v>
      </c>
      <c r="E6" s="41">
        <v>70</v>
      </c>
      <c r="H6" s="57" t="s">
        <v>57</v>
      </c>
      <c r="I6" s="41"/>
      <c r="J6" s="41"/>
      <c r="K6" s="41"/>
      <c r="L6" s="41"/>
    </row>
    <row r="7" spans="1:14">
      <c r="A7" s="57" t="s">
        <v>56</v>
      </c>
      <c r="B7" s="41">
        <v>73</v>
      </c>
      <c r="C7" s="41">
        <v>88</v>
      </c>
      <c r="D7" s="41">
        <v>82</v>
      </c>
      <c r="E7" s="41">
        <v>78</v>
      </c>
    </row>
    <row r="8" spans="1:14">
      <c r="A8" s="57" t="s">
        <v>57</v>
      </c>
      <c r="B8" s="41">
        <v>71</v>
      </c>
      <c r="C8" s="41">
        <v>70</v>
      </c>
      <c r="D8" s="41">
        <v>79</v>
      </c>
      <c r="E8" s="41">
        <v>72</v>
      </c>
    </row>
    <row r="9" spans="1:14">
      <c r="A9" s="57" t="s">
        <v>58</v>
      </c>
      <c r="B9" s="41">
        <v>85</v>
      </c>
      <c r="C9" s="41">
        <v>85</v>
      </c>
      <c r="D9" s="41">
        <v>86</v>
      </c>
      <c r="E9" s="41">
        <v>77</v>
      </c>
      <c r="H9" s="155" t="s">
        <v>324</v>
      </c>
      <c r="I9" s="156"/>
      <c r="J9" s="156"/>
      <c r="K9" s="156"/>
      <c r="L9" s="156"/>
      <c r="M9" s="156"/>
      <c r="N9" s="156"/>
    </row>
    <row r="10" spans="1:14">
      <c r="A10" s="57" t="s">
        <v>59</v>
      </c>
      <c r="B10" s="41">
        <v>75</v>
      </c>
      <c r="C10" s="41">
        <v>70</v>
      </c>
      <c r="D10" s="41">
        <v>78</v>
      </c>
      <c r="E10" s="41">
        <v>85</v>
      </c>
      <c r="H10" s="157" t="s">
        <v>332</v>
      </c>
      <c r="I10" s="157"/>
      <c r="J10" s="157"/>
      <c r="K10" s="157"/>
      <c r="L10" s="157"/>
      <c r="M10" s="157"/>
      <c r="N10" s="157"/>
    </row>
    <row r="11" spans="1:14">
      <c r="A11" s="57" t="s">
        <v>60</v>
      </c>
      <c r="B11" s="41">
        <v>82</v>
      </c>
      <c r="C11" s="41">
        <v>81</v>
      </c>
      <c r="D11" s="41">
        <v>90</v>
      </c>
      <c r="E11" s="41">
        <v>81</v>
      </c>
    </row>
  </sheetData>
  <mergeCells count="4">
    <mergeCell ref="B1:E1"/>
    <mergeCell ref="I1:L1"/>
    <mergeCell ref="H9:N9"/>
    <mergeCell ref="H10:N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showGridLines="0" zoomScale="160" zoomScaleNormal="160" workbookViewId="0">
      <selection activeCell="P29" sqref="P29"/>
    </sheetView>
  </sheetViews>
  <sheetFormatPr defaultRowHeight="15"/>
  <cols>
    <col min="1" max="1" width="13.42578125" bestFit="1" customWidth="1"/>
    <col min="2" max="2" width="6.140625" bestFit="1" customWidth="1"/>
    <col min="3" max="3" width="11.5703125" bestFit="1" customWidth="1"/>
    <col min="4" max="4" width="9.85546875" bestFit="1" customWidth="1"/>
    <col min="6" max="6" width="12.7109375" bestFit="1" customWidth="1"/>
    <col min="7" max="7" width="14.140625" customWidth="1"/>
  </cols>
  <sheetData>
    <row r="3" spans="1:8">
      <c r="A3" s="61" t="s">
        <v>0</v>
      </c>
      <c r="B3" s="61" t="s">
        <v>97</v>
      </c>
      <c r="C3" s="61" t="s">
        <v>98</v>
      </c>
      <c r="D3" s="61" t="s">
        <v>100</v>
      </c>
      <c r="F3" s="62" t="s">
        <v>0</v>
      </c>
      <c r="G3" s="127"/>
    </row>
    <row r="4" spans="1:8">
      <c r="A4" t="s">
        <v>145</v>
      </c>
      <c r="B4" s="54">
        <v>200</v>
      </c>
      <c r="C4" s="1">
        <v>167</v>
      </c>
      <c r="D4" t="s">
        <v>101</v>
      </c>
      <c r="F4" s="62" t="s">
        <v>97</v>
      </c>
      <c r="G4" s="98"/>
    </row>
    <row r="5" spans="1:8">
      <c r="A5" t="s">
        <v>146</v>
      </c>
      <c r="B5" s="54">
        <v>250</v>
      </c>
      <c r="C5" s="1">
        <v>137</v>
      </c>
      <c r="D5" t="s">
        <v>102</v>
      </c>
      <c r="F5" s="62" t="s">
        <v>100</v>
      </c>
      <c r="G5" s="11"/>
    </row>
    <row r="6" spans="1:8">
      <c r="A6" t="s">
        <v>148</v>
      </c>
      <c r="B6" s="54">
        <v>200</v>
      </c>
      <c r="C6" s="1">
        <v>232</v>
      </c>
      <c r="D6" t="s">
        <v>147</v>
      </c>
    </row>
    <row r="7" spans="1:8">
      <c r="A7" t="s">
        <v>149</v>
      </c>
      <c r="B7" s="54">
        <v>300</v>
      </c>
      <c r="C7" s="1">
        <v>228</v>
      </c>
      <c r="D7" t="s">
        <v>103</v>
      </c>
      <c r="F7" s="62" t="s">
        <v>100</v>
      </c>
      <c r="G7" s="127"/>
    </row>
    <row r="8" spans="1:8">
      <c r="A8" t="s">
        <v>150</v>
      </c>
      <c r="B8" s="54">
        <v>300</v>
      </c>
      <c r="C8" s="1">
        <v>202</v>
      </c>
      <c r="D8" t="s">
        <v>104</v>
      </c>
      <c r="F8" s="62" t="s">
        <v>0</v>
      </c>
      <c r="G8" s="11"/>
    </row>
    <row r="9" spans="1:8">
      <c r="A9" t="s">
        <v>151</v>
      </c>
      <c r="B9" s="54">
        <v>250</v>
      </c>
      <c r="C9" s="1">
        <v>326</v>
      </c>
      <c r="D9" t="s">
        <v>105</v>
      </c>
    </row>
    <row r="10" spans="1:8">
      <c r="A10" t="s">
        <v>153</v>
      </c>
      <c r="B10" s="54">
        <v>200</v>
      </c>
      <c r="C10" s="1">
        <v>101</v>
      </c>
      <c r="D10" t="s">
        <v>152</v>
      </c>
      <c r="F10" s="62" t="s">
        <v>0</v>
      </c>
      <c r="G10" s="127"/>
    </row>
    <row r="11" spans="1:8">
      <c r="A11" t="s">
        <v>155</v>
      </c>
      <c r="B11" s="54">
        <v>200</v>
      </c>
      <c r="C11" s="1">
        <v>340</v>
      </c>
      <c r="D11" t="s">
        <v>154</v>
      </c>
      <c r="F11" s="62" t="s">
        <v>194</v>
      </c>
      <c r="G11" s="127"/>
    </row>
    <row r="12" spans="1:8">
      <c r="A12" t="s">
        <v>157</v>
      </c>
      <c r="B12" s="54">
        <v>250</v>
      </c>
      <c r="C12" s="1">
        <v>350</v>
      </c>
      <c r="D12" t="s">
        <v>156</v>
      </c>
      <c r="F12" s="62" t="s">
        <v>195</v>
      </c>
      <c r="G12" s="11"/>
    </row>
    <row r="13" spans="1:8">
      <c r="A13" t="s">
        <v>159</v>
      </c>
      <c r="B13" s="54">
        <v>200</v>
      </c>
      <c r="C13" s="1">
        <v>101</v>
      </c>
      <c r="D13" t="s">
        <v>158</v>
      </c>
    </row>
    <row r="14" spans="1:8">
      <c r="A14" t="s">
        <v>161</v>
      </c>
      <c r="B14" s="54">
        <v>300</v>
      </c>
      <c r="C14" s="1">
        <v>178</v>
      </c>
      <c r="D14" t="s">
        <v>160</v>
      </c>
    </row>
    <row r="15" spans="1:8">
      <c r="A15" t="s">
        <v>163</v>
      </c>
      <c r="B15" s="54">
        <v>300</v>
      </c>
      <c r="C15" s="1">
        <v>286</v>
      </c>
      <c r="D15" t="s">
        <v>162</v>
      </c>
      <c r="H15" s="66"/>
    </row>
    <row r="16" spans="1:8">
      <c r="A16" t="s">
        <v>165</v>
      </c>
      <c r="B16" s="54">
        <v>250</v>
      </c>
      <c r="C16" s="1">
        <v>156</v>
      </c>
      <c r="D16" t="s">
        <v>164</v>
      </c>
    </row>
    <row r="17" spans="1:4">
      <c r="A17" t="s">
        <v>167</v>
      </c>
      <c r="B17" s="54">
        <v>200</v>
      </c>
      <c r="C17" s="1">
        <v>103</v>
      </c>
      <c r="D17" t="s">
        <v>166</v>
      </c>
    </row>
    <row r="18" spans="1:4">
      <c r="A18" t="s">
        <v>169</v>
      </c>
      <c r="B18" s="54">
        <v>200</v>
      </c>
      <c r="C18" s="1">
        <v>348</v>
      </c>
      <c r="D18" t="s">
        <v>168</v>
      </c>
    </row>
    <row r="19" spans="1:4">
      <c r="A19" t="s">
        <v>171</v>
      </c>
      <c r="B19" s="54">
        <v>250</v>
      </c>
      <c r="C19" s="1">
        <v>161</v>
      </c>
      <c r="D19" t="s">
        <v>170</v>
      </c>
    </row>
    <row r="20" spans="1:4">
      <c r="A20" t="s">
        <v>173</v>
      </c>
      <c r="B20" s="54">
        <v>200</v>
      </c>
      <c r="C20" s="1">
        <v>233</v>
      </c>
      <c r="D20" t="s">
        <v>172</v>
      </c>
    </row>
    <row r="21" spans="1:4">
      <c r="A21" t="s">
        <v>175</v>
      </c>
      <c r="B21" s="54">
        <v>300</v>
      </c>
      <c r="C21" s="1">
        <v>127</v>
      </c>
      <c r="D21" t="s">
        <v>174</v>
      </c>
    </row>
    <row r="22" spans="1:4">
      <c r="A22" t="s">
        <v>177</v>
      </c>
      <c r="B22" s="54">
        <v>300</v>
      </c>
      <c r="C22" s="1">
        <v>236</v>
      </c>
      <c r="D22" t="s">
        <v>176</v>
      </c>
    </row>
    <row r="23" spans="1:4">
      <c r="A23" t="s">
        <v>179</v>
      </c>
      <c r="B23" s="54">
        <v>250</v>
      </c>
      <c r="C23" s="1">
        <v>182</v>
      </c>
      <c r="D23" t="s">
        <v>178</v>
      </c>
    </row>
    <row r="24" spans="1:4">
      <c r="A24" t="s">
        <v>181</v>
      </c>
      <c r="B24" s="54">
        <v>200</v>
      </c>
      <c r="C24" s="1">
        <v>241</v>
      </c>
      <c r="D24" t="s">
        <v>180</v>
      </c>
    </row>
    <row r="25" spans="1:4">
      <c r="A25" t="s">
        <v>183</v>
      </c>
      <c r="B25" s="54">
        <v>300</v>
      </c>
      <c r="C25" s="1">
        <v>331</v>
      </c>
      <c r="D25" t="s">
        <v>182</v>
      </c>
    </row>
    <row r="26" spans="1:4">
      <c r="A26" t="s">
        <v>185</v>
      </c>
      <c r="B26" s="54">
        <v>300</v>
      </c>
      <c r="C26" s="1">
        <v>156</v>
      </c>
      <c r="D26" t="s">
        <v>184</v>
      </c>
    </row>
    <row r="27" spans="1:4">
      <c r="A27" t="s">
        <v>187</v>
      </c>
      <c r="B27" s="54">
        <v>250</v>
      </c>
      <c r="C27" s="1">
        <v>138</v>
      </c>
      <c r="D27" t="s">
        <v>186</v>
      </c>
    </row>
    <row r="28" spans="1:4">
      <c r="A28" t="s">
        <v>189</v>
      </c>
      <c r="B28" s="54">
        <v>200</v>
      </c>
      <c r="C28" s="1">
        <v>310</v>
      </c>
      <c r="D28" t="s">
        <v>188</v>
      </c>
    </row>
    <row r="29" spans="1:4">
      <c r="A29" t="s">
        <v>191</v>
      </c>
      <c r="B29" s="54">
        <v>200</v>
      </c>
      <c r="C29" s="1">
        <v>294</v>
      </c>
      <c r="D29" t="s">
        <v>190</v>
      </c>
    </row>
    <row r="30" spans="1:4">
      <c r="A30" t="s">
        <v>193</v>
      </c>
      <c r="B30" s="54">
        <v>250</v>
      </c>
      <c r="C30" s="1">
        <v>328</v>
      </c>
      <c r="D30" t="s">
        <v>192</v>
      </c>
    </row>
  </sheetData>
  <dataValidations count="3">
    <dataValidation type="list" allowBlank="1" showInputMessage="1" showErrorMessage="1" sqref="G3 G10">
      <formula1>$A$4:$A$30</formula1>
    </dataValidation>
    <dataValidation type="list" allowBlank="1" showInputMessage="1" showErrorMessage="1" sqref="G7">
      <formula1>$D$4:$D$30</formula1>
    </dataValidation>
    <dataValidation type="list" allowBlank="1" showInputMessage="1" showErrorMessage="1" sqref="G11">
      <formula1>$B$3:$D$3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showGridLines="0" topLeftCell="A2" zoomScale="130" zoomScaleNormal="130" workbookViewId="0">
      <selection activeCell="K21" sqref="K21:M28"/>
    </sheetView>
  </sheetViews>
  <sheetFormatPr defaultRowHeight="15"/>
  <cols>
    <col min="1" max="1" width="13.42578125" bestFit="1" customWidth="1"/>
    <col min="2" max="6" width="12" customWidth="1"/>
    <col min="7" max="7" width="12" style="1" customWidth="1"/>
    <col min="8" max="9" width="12" customWidth="1"/>
    <col min="11" max="13" width="11.42578125" customWidth="1"/>
  </cols>
  <sheetData>
    <row r="2" spans="1:13" ht="15.75" thickBot="1"/>
    <row r="3" spans="1:13">
      <c r="A3" s="64"/>
      <c r="B3" s="65" t="s">
        <v>196</v>
      </c>
      <c r="C3" s="65" t="s">
        <v>196</v>
      </c>
      <c r="D3" s="65" t="s">
        <v>196</v>
      </c>
      <c r="E3" s="65" t="s">
        <v>196</v>
      </c>
      <c r="F3" s="63" t="s">
        <v>197</v>
      </c>
      <c r="G3" s="63" t="s">
        <v>197</v>
      </c>
      <c r="H3" s="63" t="s">
        <v>197</v>
      </c>
      <c r="I3" s="63" t="s">
        <v>197</v>
      </c>
      <c r="K3" s="164" t="s">
        <v>198</v>
      </c>
      <c r="L3" s="165"/>
      <c r="M3" s="166"/>
    </row>
    <row r="4" spans="1:13">
      <c r="A4" s="100" t="s">
        <v>0</v>
      </c>
      <c r="B4" s="100" t="s">
        <v>97</v>
      </c>
      <c r="C4" s="100" t="s">
        <v>98</v>
      </c>
      <c r="D4" s="100" t="s">
        <v>99</v>
      </c>
      <c r="E4" s="100" t="s">
        <v>100</v>
      </c>
      <c r="F4" s="101" t="s">
        <v>97</v>
      </c>
      <c r="G4" s="101" t="s">
        <v>98</v>
      </c>
      <c r="H4" s="101" t="s">
        <v>99</v>
      </c>
      <c r="I4" s="101" t="s">
        <v>100</v>
      </c>
      <c r="K4" s="158" t="s">
        <v>199</v>
      </c>
      <c r="L4" s="159"/>
      <c r="M4" s="160"/>
    </row>
    <row r="5" spans="1:13">
      <c r="A5" s="11" t="s">
        <v>145</v>
      </c>
      <c r="B5" s="50">
        <v>200</v>
      </c>
      <c r="C5" s="71">
        <v>167</v>
      </c>
      <c r="D5" s="50">
        <f>C5*B5</f>
        <v>33400</v>
      </c>
      <c r="E5" s="11" t="s">
        <v>101</v>
      </c>
      <c r="F5" s="50">
        <v>200</v>
      </c>
      <c r="G5" s="71">
        <v>167</v>
      </c>
      <c r="H5" s="98">
        <f>G5*F5</f>
        <v>33400</v>
      </c>
      <c r="I5" s="11" t="s">
        <v>101</v>
      </c>
      <c r="K5" s="161"/>
      <c r="L5" s="162"/>
      <c r="M5" s="163"/>
    </row>
    <row r="6" spans="1:13">
      <c r="A6" s="11" t="s">
        <v>146</v>
      </c>
      <c r="B6" s="50">
        <v>250</v>
      </c>
      <c r="C6" s="71">
        <v>137</v>
      </c>
      <c r="D6" s="50">
        <f t="shared" ref="D6:D31" si="0">C6*B6</f>
        <v>34250</v>
      </c>
      <c r="E6" s="11" t="s">
        <v>102</v>
      </c>
      <c r="F6" s="50">
        <v>250</v>
      </c>
      <c r="G6" s="71">
        <v>110</v>
      </c>
      <c r="H6" s="98">
        <f t="shared" ref="H6:H31" si="1">G6*F6</f>
        <v>27500</v>
      </c>
      <c r="I6" s="11" t="s">
        <v>102</v>
      </c>
      <c r="K6" s="103"/>
      <c r="L6" s="102" t="s">
        <v>196</v>
      </c>
      <c r="M6" s="104" t="s">
        <v>197</v>
      </c>
    </row>
    <row r="7" spans="1:13">
      <c r="A7" s="11" t="s">
        <v>148</v>
      </c>
      <c r="B7" s="50">
        <v>200</v>
      </c>
      <c r="C7" s="71">
        <v>232</v>
      </c>
      <c r="D7" s="50">
        <f t="shared" si="0"/>
        <v>46400</v>
      </c>
      <c r="E7" s="11" t="s">
        <v>147</v>
      </c>
      <c r="F7" s="50">
        <v>200</v>
      </c>
      <c r="G7" s="71">
        <v>302</v>
      </c>
      <c r="H7" s="98">
        <f t="shared" si="1"/>
        <v>60400</v>
      </c>
      <c r="I7" s="11" t="s">
        <v>147</v>
      </c>
      <c r="K7" s="105" t="s">
        <v>97</v>
      </c>
      <c r="L7" s="11"/>
      <c r="M7" s="106"/>
    </row>
    <row r="8" spans="1:13">
      <c r="A8" s="11" t="s">
        <v>149</v>
      </c>
      <c r="B8" s="50">
        <v>300</v>
      </c>
      <c r="C8" s="71">
        <v>228</v>
      </c>
      <c r="D8" s="50">
        <f t="shared" si="0"/>
        <v>68400</v>
      </c>
      <c r="E8" s="11" t="s">
        <v>103</v>
      </c>
      <c r="F8" s="50">
        <v>300</v>
      </c>
      <c r="G8" s="71">
        <v>228</v>
      </c>
      <c r="H8" s="98">
        <f t="shared" si="1"/>
        <v>68400</v>
      </c>
      <c r="I8" s="11" t="s">
        <v>103</v>
      </c>
      <c r="K8" s="105" t="s">
        <v>98</v>
      </c>
      <c r="L8" s="11"/>
      <c r="M8" s="106"/>
    </row>
    <row r="9" spans="1:13">
      <c r="A9" s="11" t="s">
        <v>150</v>
      </c>
      <c r="B9" s="50">
        <v>300</v>
      </c>
      <c r="C9" s="71">
        <v>202</v>
      </c>
      <c r="D9" s="50">
        <f t="shared" si="0"/>
        <v>60600</v>
      </c>
      <c r="E9" s="11" t="s">
        <v>104</v>
      </c>
      <c r="F9" s="50">
        <v>300</v>
      </c>
      <c r="G9" s="71">
        <v>243</v>
      </c>
      <c r="H9" s="98">
        <f t="shared" si="1"/>
        <v>72900</v>
      </c>
      <c r="I9" s="11" t="s">
        <v>104</v>
      </c>
      <c r="K9" s="105" t="s">
        <v>99</v>
      </c>
      <c r="L9" s="11"/>
      <c r="M9" s="106"/>
    </row>
    <row r="10" spans="1:13" ht="15.75" thickBot="1">
      <c r="A10" s="11" t="s">
        <v>151</v>
      </c>
      <c r="B10" s="50">
        <v>250</v>
      </c>
      <c r="C10" s="71">
        <v>326</v>
      </c>
      <c r="D10" s="50">
        <f t="shared" si="0"/>
        <v>81500</v>
      </c>
      <c r="E10" s="11" t="s">
        <v>105</v>
      </c>
      <c r="F10" s="50">
        <v>250</v>
      </c>
      <c r="G10" s="71">
        <v>229</v>
      </c>
      <c r="H10" s="98">
        <f t="shared" si="1"/>
        <v>57250</v>
      </c>
      <c r="I10" s="11" t="s">
        <v>105</v>
      </c>
      <c r="K10" s="107" t="s">
        <v>100</v>
      </c>
      <c r="L10" s="108"/>
      <c r="M10" s="109"/>
    </row>
    <row r="11" spans="1:13" ht="15.75" thickBot="1">
      <c r="A11" s="11" t="s">
        <v>153</v>
      </c>
      <c r="B11" s="50">
        <v>200</v>
      </c>
      <c r="C11" s="71">
        <v>101</v>
      </c>
      <c r="D11" s="50">
        <f t="shared" si="0"/>
        <v>20200</v>
      </c>
      <c r="E11" s="11" t="s">
        <v>152</v>
      </c>
      <c r="F11" s="50">
        <v>200</v>
      </c>
      <c r="G11" s="71">
        <v>91</v>
      </c>
      <c r="H11" s="98">
        <f t="shared" si="1"/>
        <v>18200</v>
      </c>
      <c r="I11" s="11" t="s">
        <v>152</v>
      </c>
    </row>
    <row r="12" spans="1:13">
      <c r="A12" s="11" t="s">
        <v>155</v>
      </c>
      <c r="B12" s="50">
        <v>200</v>
      </c>
      <c r="C12" s="71">
        <v>340</v>
      </c>
      <c r="D12" s="50">
        <f t="shared" si="0"/>
        <v>68000</v>
      </c>
      <c r="E12" s="11" t="s">
        <v>154</v>
      </c>
      <c r="F12" s="50">
        <v>200</v>
      </c>
      <c r="G12" s="71">
        <v>374</v>
      </c>
      <c r="H12" s="98">
        <f t="shared" si="1"/>
        <v>74800</v>
      </c>
      <c r="I12" s="11" t="s">
        <v>154</v>
      </c>
      <c r="K12" s="167" t="s">
        <v>200</v>
      </c>
      <c r="L12" s="168"/>
      <c r="M12" s="169"/>
    </row>
    <row r="13" spans="1:13">
      <c r="A13" s="11" t="s">
        <v>157</v>
      </c>
      <c r="B13" s="50">
        <v>250</v>
      </c>
      <c r="C13" s="71">
        <v>350</v>
      </c>
      <c r="D13" s="50">
        <f t="shared" si="0"/>
        <v>87500</v>
      </c>
      <c r="E13" s="11" t="s">
        <v>156</v>
      </c>
      <c r="F13" s="50">
        <v>250</v>
      </c>
      <c r="G13" s="71">
        <v>385</v>
      </c>
      <c r="H13" s="98">
        <f t="shared" si="1"/>
        <v>96250</v>
      </c>
      <c r="I13" s="11" t="s">
        <v>156</v>
      </c>
      <c r="K13" s="158" t="s">
        <v>199</v>
      </c>
      <c r="L13" s="159"/>
      <c r="M13" s="160"/>
    </row>
    <row r="14" spans="1:13">
      <c r="A14" s="11" t="s">
        <v>159</v>
      </c>
      <c r="B14" s="50">
        <v>200</v>
      </c>
      <c r="C14" s="71">
        <v>101</v>
      </c>
      <c r="D14" s="50">
        <f t="shared" si="0"/>
        <v>20200</v>
      </c>
      <c r="E14" s="11" t="s">
        <v>158</v>
      </c>
      <c r="F14" s="50">
        <v>200</v>
      </c>
      <c r="G14" s="71">
        <v>101</v>
      </c>
      <c r="H14" s="98">
        <f t="shared" si="1"/>
        <v>20200</v>
      </c>
      <c r="I14" s="11" t="s">
        <v>158</v>
      </c>
      <c r="K14" s="161"/>
      <c r="L14" s="162"/>
      <c r="M14" s="163"/>
    </row>
    <row r="15" spans="1:13">
      <c r="A15" s="11" t="s">
        <v>161</v>
      </c>
      <c r="B15" s="50">
        <v>300</v>
      </c>
      <c r="C15" s="71">
        <v>178</v>
      </c>
      <c r="D15" s="50">
        <f t="shared" si="0"/>
        <v>53400</v>
      </c>
      <c r="E15" s="11" t="s">
        <v>160</v>
      </c>
      <c r="F15" s="50">
        <v>300</v>
      </c>
      <c r="G15" s="71">
        <v>161</v>
      </c>
      <c r="H15" s="98">
        <f t="shared" si="1"/>
        <v>48300</v>
      </c>
      <c r="I15" s="11" t="s">
        <v>160</v>
      </c>
      <c r="K15" s="103"/>
      <c r="L15" s="102" t="s">
        <v>196</v>
      </c>
      <c r="M15" s="104" t="s">
        <v>197</v>
      </c>
    </row>
    <row r="16" spans="1:13">
      <c r="A16" s="11" t="s">
        <v>163</v>
      </c>
      <c r="B16" s="50">
        <v>300</v>
      </c>
      <c r="C16" s="71">
        <v>286</v>
      </c>
      <c r="D16" s="50">
        <f t="shared" si="0"/>
        <v>85800</v>
      </c>
      <c r="E16" s="11" t="s">
        <v>162</v>
      </c>
      <c r="F16" s="50">
        <v>300</v>
      </c>
      <c r="G16" s="71">
        <v>315</v>
      </c>
      <c r="H16" s="98">
        <f t="shared" si="1"/>
        <v>94500</v>
      </c>
      <c r="I16" s="11" t="s">
        <v>162</v>
      </c>
      <c r="K16" s="105" t="s">
        <v>97</v>
      </c>
      <c r="L16" s="11"/>
      <c r="M16" s="106"/>
    </row>
    <row r="17" spans="1:13">
      <c r="A17" s="11" t="s">
        <v>165</v>
      </c>
      <c r="B17" s="50">
        <v>250</v>
      </c>
      <c r="C17" s="71">
        <v>156</v>
      </c>
      <c r="D17" s="50">
        <f t="shared" si="0"/>
        <v>39000</v>
      </c>
      <c r="E17" s="11" t="s">
        <v>164</v>
      </c>
      <c r="F17" s="50">
        <v>250</v>
      </c>
      <c r="G17" s="71">
        <v>94</v>
      </c>
      <c r="H17" s="98">
        <f t="shared" si="1"/>
        <v>23500</v>
      </c>
      <c r="I17" s="11" t="s">
        <v>164</v>
      </c>
      <c r="K17" s="105" t="s">
        <v>98</v>
      </c>
      <c r="L17" s="11"/>
      <c r="M17" s="106"/>
    </row>
    <row r="18" spans="1:13">
      <c r="A18" s="11" t="s">
        <v>167</v>
      </c>
      <c r="B18" s="50">
        <v>200</v>
      </c>
      <c r="C18" s="71">
        <v>103</v>
      </c>
      <c r="D18" s="50">
        <f t="shared" si="0"/>
        <v>20600</v>
      </c>
      <c r="E18" s="11" t="s">
        <v>166</v>
      </c>
      <c r="F18" s="50">
        <v>200</v>
      </c>
      <c r="G18" s="71">
        <v>83</v>
      </c>
      <c r="H18" s="98">
        <f t="shared" si="1"/>
        <v>16600</v>
      </c>
      <c r="I18" s="11" t="s">
        <v>166</v>
      </c>
      <c r="K18" s="105" t="s">
        <v>99</v>
      </c>
      <c r="L18" s="11"/>
      <c r="M18" s="106"/>
    </row>
    <row r="19" spans="1:13" ht="15.75" thickBot="1">
      <c r="A19" s="11" t="s">
        <v>169</v>
      </c>
      <c r="B19" s="50">
        <v>200</v>
      </c>
      <c r="C19" s="71">
        <v>348</v>
      </c>
      <c r="D19" s="50">
        <f t="shared" si="0"/>
        <v>69600</v>
      </c>
      <c r="E19" s="11" t="s">
        <v>168</v>
      </c>
      <c r="F19" s="50">
        <v>200</v>
      </c>
      <c r="G19" s="71">
        <v>418</v>
      </c>
      <c r="H19" s="98">
        <f t="shared" si="1"/>
        <v>83600</v>
      </c>
      <c r="I19" s="11" t="s">
        <v>168</v>
      </c>
      <c r="K19" s="107" t="s">
        <v>100</v>
      </c>
      <c r="L19" s="108"/>
      <c r="M19" s="109"/>
    </row>
    <row r="20" spans="1:13" ht="15.75" thickBot="1">
      <c r="A20" s="11" t="s">
        <v>171</v>
      </c>
      <c r="B20" s="50">
        <v>250</v>
      </c>
      <c r="C20" s="71">
        <v>161</v>
      </c>
      <c r="D20" s="50">
        <f t="shared" si="0"/>
        <v>40250</v>
      </c>
      <c r="E20" s="11" t="s">
        <v>170</v>
      </c>
      <c r="F20" s="50">
        <v>250</v>
      </c>
      <c r="G20" s="71">
        <v>161</v>
      </c>
      <c r="H20" s="98">
        <f t="shared" si="1"/>
        <v>40250</v>
      </c>
      <c r="I20" s="11" t="s">
        <v>170</v>
      </c>
    </row>
    <row r="21" spans="1:13">
      <c r="A21" s="11" t="s">
        <v>173</v>
      </c>
      <c r="B21" s="50">
        <v>200</v>
      </c>
      <c r="C21" s="71">
        <v>233</v>
      </c>
      <c r="D21" s="50">
        <f t="shared" si="0"/>
        <v>46600</v>
      </c>
      <c r="E21" s="11" t="s">
        <v>172</v>
      </c>
      <c r="F21" s="50">
        <v>200</v>
      </c>
      <c r="G21" s="71">
        <v>210</v>
      </c>
      <c r="H21" s="98">
        <f t="shared" si="1"/>
        <v>42000</v>
      </c>
      <c r="I21" s="11" t="s">
        <v>172</v>
      </c>
      <c r="K21" s="164" t="s">
        <v>201</v>
      </c>
      <c r="L21" s="165"/>
      <c r="M21" s="166"/>
    </row>
    <row r="22" spans="1:13">
      <c r="A22" s="11" t="s">
        <v>175</v>
      </c>
      <c r="B22" s="50">
        <v>300</v>
      </c>
      <c r="C22" s="71">
        <v>127</v>
      </c>
      <c r="D22" s="50">
        <f t="shared" si="0"/>
        <v>38100</v>
      </c>
      <c r="E22" s="11" t="s">
        <v>174</v>
      </c>
      <c r="F22" s="50">
        <v>300</v>
      </c>
      <c r="G22" s="71">
        <v>77</v>
      </c>
      <c r="H22" s="98">
        <f t="shared" si="1"/>
        <v>23100</v>
      </c>
      <c r="I22" s="11" t="s">
        <v>174</v>
      </c>
      <c r="K22" s="158" t="s">
        <v>199</v>
      </c>
      <c r="L22" s="159"/>
      <c r="M22" s="160"/>
    </row>
    <row r="23" spans="1:13">
      <c r="A23" s="11" t="s">
        <v>177</v>
      </c>
      <c r="B23" s="50">
        <v>300</v>
      </c>
      <c r="C23" s="71">
        <v>236</v>
      </c>
      <c r="D23" s="50">
        <f t="shared" si="0"/>
        <v>70800</v>
      </c>
      <c r="E23" s="11" t="s">
        <v>176</v>
      </c>
      <c r="F23" s="50">
        <v>300</v>
      </c>
      <c r="G23" s="71">
        <v>307</v>
      </c>
      <c r="H23" s="98">
        <f t="shared" si="1"/>
        <v>92100</v>
      </c>
      <c r="I23" s="11" t="s">
        <v>176</v>
      </c>
      <c r="K23" s="161"/>
      <c r="L23" s="162"/>
      <c r="M23" s="163"/>
    </row>
    <row r="24" spans="1:13">
      <c r="A24" s="11" t="s">
        <v>179</v>
      </c>
      <c r="B24" s="50">
        <v>250</v>
      </c>
      <c r="C24" s="71">
        <v>182</v>
      </c>
      <c r="D24" s="50">
        <f t="shared" si="0"/>
        <v>45500</v>
      </c>
      <c r="E24" s="11" t="s">
        <v>178</v>
      </c>
      <c r="F24" s="50">
        <v>250</v>
      </c>
      <c r="G24" s="71">
        <v>128</v>
      </c>
      <c r="H24" s="98">
        <f t="shared" si="1"/>
        <v>32000</v>
      </c>
      <c r="I24" s="11" t="s">
        <v>178</v>
      </c>
      <c r="K24" s="103"/>
      <c r="L24" s="102" t="s">
        <v>196</v>
      </c>
      <c r="M24" s="104" t="s">
        <v>197</v>
      </c>
    </row>
    <row r="25" spans="1:13">
      <c r="A25" s="11" t="s">
        <v>181</v>
      </c>
      <c r="B25" s="50">
        <v>200</v>
      </c>
      <c r="C25" s="71">
        <v>241</v>
      </c>
      <c r="D25" s="50">
        <f t="shared" si="0"/>
        <v>48200</v>
      </c>
      <c r="E25" s="11" t="s">
        <v>180</v>
      </c>
      <c r="F25" s="50">
        <v>200</v>
      </c>
      <c r="G25" s="71">
        <v>290</v>
      </c>
      <c r="H25" s="98">
        <f t="shared" si="1"/>
        <v>58000</v>
      </c>
      <c r="I25" s="11" t="s">
        <v>180</v>
      </c>
      <c r="K25" s="105" t="s">
        <v>97</v>
      </c>
      <c r="L25" s="11"/>
      <c r="M25" s="106"/>
    </row>
    <row r="26" spans="1:13">
      <c r="A26" s="11" t="s">
        <v>183</v>
      </c>
      <c r="B26" s="50">
        <v>300</v>
      </c>
      <c r="C26" s="71">
        <v>331</v>
      </c>
      <c r="D26" s="50">
        <f t="shared" si="0"/>
        <v>99300</v>
      </c>
      <c r="E26" s="11" t="s">
        <v>182</v>
      </c>
      <c r="F26" s="50">
        <v>300</v>
      </c>
      <c r="G26" s="71">
        <v>232</v>
      </c>
      <c r="H26" s="98">
        <f t="shared" si="1"/>
        <v>69600</v>
      </c>
      <c r="I26" s="11" t="s">
        <v>182</v>
      </c>
      <c r="K26" s="105" t="s">
        <v>98</v>
      </c>
      <c r="L26" s="11"/>
      <c r="M26" s="106"/>
    </row>
    <row r="27" spans="1:13">
      <c r="A27" s="11" t="s">
        <v>185</v>
      </c>
      <c r="B27" s="50">
        <v>300</v>
      </c>
      <c r="C27" s="71">
        <v>156</v>
      </c>
      <c r="D27" s="50">
        <f t="shared" si="0"/>
        <v>46800</v>
      </c>
      <c r="E27" s="11" t="s">
        <v>184</v>
      </c>
      <c r="F27" s="50">
        <v>300</v>
      </c>
      <c r="G27" s="71">
        <v>203</v>
      </c>
      <c r="H27" s="98">
        <f t="shared" si="1"/>
        <v>60900</v>
      </c>
      <c r="I27" s="11" t="s">
        <v>184</v>
      </c>
      <c r="K27" s="105" t="s">
        <v>99</v>
      </c>
      <c r="L27" s="11"/>
      <c r="M27" s="106"/>
    </row>
    <row r="28" spans="1:13" ht="15.75" thickBot="1">
      <c r="A28" s="11" t="s">
        <v>187</v>
      </c>
      <c r="B28" s="50">
        <v>250</v>
      </c>
      <c r="C28" s="71">
        <v>138</v>
      </c>
      <c r="D28" s="50">
        <f t="shared" si="0"/>
        <v>34500</v>
      </c>
      <c r="E28" s="11" t="s">
        <v>186</v>
      </c>
      <c r="F28" s="50">
        <v>250</v>
      </c>
      <c r="G28" s="71">
        <v>97</v>
      </c>
      <c r="H28" s="98">
        <f t="shared" si="1"/>
        <v>24250</v>
      </c>
      <c r="I28" s="11" t="s">
        <v>186</v>
      </c>
      <c r="K28" s="107" t="s">
        <v>100</v>
      </c>
      <c r="L28" s="108"/>
      <c r="M28" s="109"/>
    </row>
    <row r="29" spans="1:13">
      <c r="A29" s="11" t="s">
        <v>189</v>
      </c>
      <c r="B29" s="50">
        <v>200</v>
      </c>
      <c r="C29" s="71">
        <v>310</v>
      </c>
      <c r="D29" s="50">
        <f t="shared" si="0"/>
        <v>62000</v>
      </c>
      <c r="E29" s="11" t="s">
        <v>188</v>
      </c>
      <c r="F29" s="50">
        <v>200</v>
      </c>
      <c r="G29" s="71">
        <v>248</v>
      </c>
      <c r="H29" s="98">
        <f t="shared" si="1"/>
        <v>49600</v>
      </c>
      <c r="I29" s="11" t="s">
        <v>188</v>
      </c>
    </row>
    <row r="30" spans="1:13">
      <c r="A30" s="11" t="s">
        <v>191</v>
      </c>
      <c r="B30" s="50">
        <v>200</v>
      </c>
      <c r="C30" s="71">
        <v>294</v>
      </c>
      <c r="D30" s="50">
        <f t="shared" si="0"/>
        <v>58800</v>
      </c>
      <c r="E30" s="11" t="s">
        <v>190</v>
      </c>
      <c r="F30" s="50">
        <v>200</v>
      </c>
      <c r="G30" s="71">
        <v>177</v>
      </c>
      <c r="H30" s="98">
        <f t="shared" si="1"/>
        <v>35400</v>
      </c>
      <c r="I30" s="11" t="s">
        <v>190</v>
      </c>
    </row>
    <row r="31" spans="1:13">
      <c r="A31" s="11" t="s">
        <v>193</v>
      </c>
      <c r="B31" s="50">
        <v>250</v>
      </c>
      <c r="C31" s="71">
        <v>328</v>
      </c>
      <c r="D31" s="50">
        <f t="shared" si="0"/>
        <v>82000</v>
      </c>
      <c r="E31" s="11" t="s">
        <v>192</v>
      </c>
      <c r="F31" s="50">
        <v>250</v>
      </c>
      <c r="G31" s="71">
        <v>230</v>
      </c>
      <c r="H31" s="98">
        <f t="shared" si="1"/>
        <v>57500</v>
      </c>
      <c r="I31" s="11" t="s">
        <v>192</v>
      </c>
    </row>
  </sheetData>
  <mergeCells count="9">
    <mergeCell ref="K22:M22"/>
    <mergeCell ref="K23:M23"/>
    <mergeCell ref="K4:M4"/>
    <mergeCell ref="K5:M5"/>
    <mergeCell ref="K3:M3"/>
    <mergeCell ref="K12:M12"/>
    <mergeCell ref="K13:M13"/>
    <mergeCell ref="K14:M14"/>
    <mergeCell ref="K21:M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GridLines="0" zoomScale="235" zoomScaleNormal="235" workbookViewId="0">
      <selection activeCell="K21" sqref="K21:M28"/>
    </sheetView>
  </sheetViews>
  <sheetFormatPr defaultRowHeight="15"/>
  <cols>
    <col min="1" max="1" width="11" bestFit="1" customWidth="1"/>
    <col min="6" max="6" width="13.85546875" bestFit="1" customWidth="1"/>
  </cols>
  <sheetData>
    <row r="2" spans="1:10">
      <c r="A2" s="172" t="s">
        <v>333</v>
      </c>
      <c r="B2" s="172"/>
      <c r="C2" s="172"/>
      <c r="D2" s="172"/>
    </row>
    <row r="3" spans="1:10">
      <c r="A3" s="97" t="s">
        <v>77</v>
      </c>
      <c r="B3" s="113">
        <v>2018</v>
      </c>
      <c r="C3" s="113">
        <v>2019</v>
      </c>
      <c r="D3" s="113">
        <v>2020</v>
      </c>
      <c r="F3" s="111" t="s">
        <v>212</v>
      </c>
      <c r="G3" s="112"/>
    </row>
    <row r="4" spans="1:10">
      <c r="A4" s="11" t="s">
        <v>202</v>
      </c>
      <c r="B4" s="110">
        <v>3.6</v>
      </c>
      <c r="C4" s="110">
        <v>1.2</v>
      </c>
      <c r="D4" s="110">
        <v>4.5</v>
      </c>
      <c r="F4" s="111" t="s">
        <v>213</v>
      </c>
      <c r="G4" s="112"/>
    </row>
    <row r="5" spans="1:10">
      <c r="A5" s="11" t="s">
        <v>203</v>
      </c>
      <c r="B5" s="110">
        <v>4.9000000000000004</v>
      </c>
      <c r="C5" s="110">
        <v>1.5</v>
      </c>
      <c r="D5" s="110">
        <v>3.9</v>
      </c>
      <c r="F5" s="69"/>
    </row>
    <row r="6" spans="1:10">
      <c r="A6" s="11" t="s">
        <v>204</v>
      </c>
      <c r="B6" s="110">
        <v>1.6</v>
      </c>
      <c r="C6" s="110">
        <v>2.4</v>
      </c>
      <c r="D6" s="110">
        <v>1.6</v>
      </c>
      <c r="F6" s="170" t="s">
        <v>214</v>
      </c>
      <c r="G6" s="171"/>
    </row>
    <row r="7" spans="1:10">
      <c r="A7" s="11" t="s">
        <v>205</v>
      </c>
      <c r="B7" s="110">
        <v>4.9000000000000004</v>
      </c>
      <c r="C7" s="110">
        <v>2.9</v>
      </c>
      <c r="D7" s="110">
        <v>1.7</v>
      </c>
      <c r="F7" s="170"/>
      <c r="G7" s="171"/>
    </row>
    <row r="8" spans="1:10">
      <c r="A8" s="11" t="s">
        <v>206</v>
      </c>
      <c r="B8" s="110">
        <v>4.3</v>
      </c>
      <c r="C8" s="110">
        <v>3.7</v>
      </c>
      <c r="D8" s="110">
        <v>1.8</v>
      </c>
    </row>
    <row r="9" spans="1:10">
      <c r="A9" s="11" t="s">
        <v>207</v>
      </c>
      <c r="B9" s="110">
        <v>3.9</v>
      </c>
      <c r="C9" s="110">
        <v>3.3</v>
      </c>
      <c r="D9" s="110">
        <v>4.7</v>
      </c>
    </row>
    <row r="10" spans="1:10">
      <c r="A10" s="11" t="s">
        <v>208</v>
      </c>
      <c r="B10" s="110">
        <v>3.7</v>
      </c>
      <c r="C10" s="110">
        <v>1.5</v>
      </c>
      <c r="D10" s="110">
        <v>1.4</v>
      </c>
    </row>
    <row r="11" spans="1:10">
      <c r="A11" s="11" t="s">
        <v>209</v>
      </c>
      <c r="B11" s="110">
        <v>2.8</v>
      </c>
      <c r="C11" s="110">
        <v>3.3</v>
      </c>
      <c r="D11" s="110">
        <v>3.6</v>
      </c>
    </row>
    <row r="12" spans="1:10">
      <c r="A12" s="11" t="s">
        <v>210</v>
      </c>
      <c r="B12" s="110">
        <v>2.2999999999999998</v>
      </c>
      <c r="C12" s="110">
        <v>3.1</v>
      </c>
      <c r="D12" s="110">
        <v>3.3</v>
      </c>
    </row>
    <row r="13" spans="1:10">
      <c r="A13" s="11" t="s">
        <v>211</v>
      </c>
      <c r="B13" s="110">
        <v>2.2999999999999998</v>
      </c>
      <c r="C13" s="110">
        <v>1.5</v>
      </c>
      <c r="D13" s="110">
        <v>4.9000000000000004</v>
      </c>
    </row>
    <row r="16" spans="1:10">
      <c r="D16" s="68"/>
      <c r="G16" s="68"/>
      <c r="J16" s="68"/>
    </row>
    <row r="17" spans="4:10">
      <c r="D17" s="68"/>
      <c r="G17" s="68"/>
      <c r="J17" s="68"/>
    </row>
    <row r="18" spans="4:10">
      <c r="D18" s="68"/>
      <c r="G18" s="68"/>
      <c r="J18" s="68"/>
    </row>
    <row r="19" spans="4:10">
      <c r="D19" s="68"/>
      <c r="G19" s="68"/>
      <c r="J19" s="68"/>
    </row>
    <row r="20" spans="4:10">
      <c r="D20" s="68"/>
      <c r="G20" s="68"/>
      <c r="J20" s="68"/>
    </row>
    <row r="21" spans="4:10">
      <c r="D21" s="68"/>
      <c r="G21" s="68"/>
      <c r="J21" s="68"/>
    </row>
    <row r="22" spans="4:10">
      <c r="D22" s="68"/>
      <c r="G22" s="68"/>
      <c r="J22" s="68"/>
    </row>
    <row r="23" spans="4:10">
      <c r="D23" s="68"/>
      <c r="G23" s="68"/>
      <c r="J23" s="68"/>
    </row>
    <row r="24" spans="4:10">
      <c r="D24" s="68"/>
      <c r="G24" s="68"/>
      <c r="J24" s="68"/>
    </row>
    <row r="25" spans="4:10">
      <c r="D25" s="68"/>
      <c r="G25" s="68"/>
      <c r="J25" s="68"/>
    </row>
    <row r="26" spans="4:10">
      <c r="D26" s="68"/>
    </row>
  </sheetData>
  <mergeCells count="3">
    <mergeCell ref="F6:F7"/>
    <mergeCell ref="G6:G7"/>
    <mergeCell ref="A2:D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showGridLines="0" zoomScale="220" zoomScaleNormal="220" workbookViewId="0">
      <selection activeCell="E4" sqref="E4"/>
    </sheetView>
  </sheetViews>
  <sheetFormatPr defaultRowHeight="15"/>
  <cols>
    <col min="5" max="5" width="12.5703125" customWidth="1"/>
    <col min="6" max="6" width="24.28515625" customWidth="1"/>
  </cols>
  <sheetData>
    <row r="2" spans="1:5">
      <c r="E2" s="174" t="s">
        <v>221</v>
      </c>
    </row>
    <row r="3" spans="1:5">
      <c r="A3" s="70" t="s">
        <v>110</v>
      </c>
      <c r="B3" s="70" t="s">
        <v>17</v>
      </c>
      <c r="E3" s="174"/>
    </row>
    <row r="4" spans="1:5">
      <c r="A4" s="11" t="s">
        <v>215</v>
      </c>
      <c r="B4" s="11">
        <v>183</v>
      </c>
      <c r="E4" s="11"/>
    </row>
    <row r="5" spans="1:5">
      <c r="A5" s="11" t="s">
        <v>216</v>
      </c>
      <c r="B5" s="11">
        <v>188</v>
      </c>
    </row>
    <row r="6" spans="1:5">
      <c r="A6" s="11" t="s">
        <v>217</v>
      </c>
      <c r="B6" s="11">
        <v>198</v>
      </c>
    </row>
    <row r="7" spans="1:5">
      <c r="A7" s="11" t="s">
        <v>218</v>
      </c>
      <c r="B7" s="11">
        <v>148</v>
      </c>
    </row>
    <row r="8" spans="1:5">
      <c r="A8" s="11" t="s">
        <v>114</v>
      </c>
      <c r="B8" s="11">
        <v>116</v>
      </c>
    </row>
    <row r="9" spans="1:5">
      <c r="A9" s="11" t="s">
        <v>219</v>
      </c>
      <c r="B9" s="11">
        <v>185</v>
      </c>
    </row>
    <row r="10" spans="1:5">
      <c r="A10" s="11" t="s">
        <v>220</v>
      </c>
      <c r="B10" s="11">
        <v>164</v>
      </c>
    </row>
    <row r="11" spans="1:5">
      <c r="A11" s="72" t="s">
        <v>222</v>
      </c>
      <c r="B11" s="72">
        <v>200</v>
      </c>
    </row>
    <row r="12" spans="1:5">
      <c r="A12" s="72" t="s">
        <v>223</v>
      </c>
      <c r="B12" s="72">
        <v>215</v>
      </c>
    </row>
    <row r="13" spans="1:5">
      <c r="A13" s="72" t="s">
        <v>224</v>
      </c>
      <c r="B13" s="72">
        <v>300</v>
      </c>
    </row>
    <row r="20" spans="1:8">
      <c r="A20" s="70" t="s">
        <v>110</v>
      </c>
      <c r="B20" s="60" t="s">
        <v>215</v>
      </c>
      <c r="C20" s="60" t="s">
        <v>216</v>
      </c>
      <c r="D20" s="60" t="s">
        <v>217</v>
      </c>
      <c r="E20" s="60" t="s">
        <v>218</v>
      </c>
      <c r="F20" s="60" t="s">
        <v>114</v>
      </c>
      <c r="G20" s="60" t="s">
        <v>219</v>
      </c>
      <c r="H20" s="60" t="s">
        <v>220</v>
      </c>
    </row>
    <row r="21" spans="1:8">
      <c r="A21" s="70" t="s">
        <v>17</v>
      </c>
      <c r="B21" s="60">
        <v>183</v>
      </c>
      <c r="C21" s="60">
        <v>188</v>
      </c>
      <c r="D21" s="60">
        <v>198</v>
      </c>
      <c r="E21" s="60">
        <v>148</v>
      </c>
      <c r="F21" s="60">
        <v>116</v>
      </c>
      <c r="G21" s="60">
        <v>185</v>
      </c>
      <c r="H21" s="60">
        <v>164</v>
      </c>
    </row>
    <row r="23" spans="1:8">
      <c r="A23" s="175" t="s">
        <v>221</v>
      </c>
      <c r="B23" s="176"/>
    </row>
    <row r="24" spans="1:8">
      <c r="A24" s="175"/>
      <c r="B24" s="176"/>
    </row>
    <row r="25" spans="1:8">
      <c r="A25" s="159"/>
      <c r="B25" s="159"/>
    </row>
    <row r="29" spans="1:8" ht="15" customHeight="1"/>
    <row r="34" spans="1:7">
      <c r="A34" s="70" t="s">
        <v>110</v>
      </c>
      <c r="B34" s="70" t="s">
        <v>17</v>
      </c>
      <c r="E34" s="175" t="s">
        <v>227</v>
      </c>
      <c r="F34" s="176"/>
      <c r="G34" s="173" t="s">
        <v>217</v>
      </c>
    </row>
    <row r="35" spans="1:7">
      <c r="A35" s="11" t="s">
        <v>215</v>
      </c>
      <c r="B35" s="11">
        <v>183</v>
      </c>
      <c r="E35" s="175"/>
      <c r="F35" s="176"/>
      <c r="G35" s="173"/>
    </row>
    <row r="36" spans="1:7">
      <c r="A36" s="11" t="s">
        <v>216</v>
      </c>
      <c r="B36" s="11">
        <v>188</v>
      </c>
      <c r="E36" s="159"/>
      <c r="F36" s="159"/>
    </row>
    <row r="37" spans="1:7">
      <c r="A37" s="11" t="s">
        <v>217</v>
      </c>
      <c r="B37" s="11">
        <v>198</v>
      </c>
    </row>
    <row r="38" spans="1:7">
      <c r="A38" s="11" t="s">
        <v>218</v>
      </c>
      <c r="B38" s="11">
        <v>148</v>
      </c>
    </row>
    <row r="39" spans="1:7">
      <c r="A39" s="11" t="s">
        <v>114</v>
      </c>
      <c r="B39" s="11">
        <v>116</v>
      </c>
    </row>
    <row r="40" spans="1:7">
      <c r="A40" s="11" t="s">
        <v>219</v>
      </c>
      <c r="B40" s="11">
        <v>185</v>
      </c>
      <c r="F40" s="128"/>
    </row>
    <row r="41" spans="1:7">
      <c r="A41" s="11" t="s">
        <v>220</v>
      </c>
      <c r="B41" s="11">
        <v>164</v>
      </c>
    </row>
    <row r="42" spans="1:7">
      <c r="A42" s="72" t="s">
        <v>222</v>
      </c>
      <c r="B42" s="11">
        <v>206</v>
      </c>
    </row>
    <row r="43" spans="1:7">
      <c r="A43" s="72" t="s">
        <v>223</v>
      </c>
      <c r="B43" s="11">
        <v>199</v>
      </c>
    </row>
    <row r="44" spans="1:7">
      <c r="A44" s="72" t="s">
        <v>224</v>
      </c>
      <c r="B44" s="11">
        <v>280</v>
      </c>
    </row>
    <row r="45" spans="1:7">
      <c r="A45" s="72" t="s">
        <v>225</v>
      </c>
      <c r="B45" s="11">
        <v>123</v>
      </c>
    </row>
    <row r="46" spans="1:7">
      <c r="A46" s="72" t="s">
        <v>226</v>
      </c>
      <c r="B46" s="11">
        <v>280</v>
      </c>
    </row>
  </sheetData>
  <mergeCells count="6">
    <mergeCell ref="E36:F36"/>
    <mergeCell ref="G34:G35"/>
    <mergeCell ref="E2:E3"/>
    <mergeCell ref="A23:B24"/>
    <mergeCell ref="A25:B25"/>
    <mergeCell ref="E34:F35"/>
  </mergeCells>
  <dataValidations count="1">
    <dataValidation type="list" allowBlank="1" showInputMessage="1" showErrorMessage="1" sqref="G34:G35">
      <formula1>$A$35:$A$46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250" zoomScaleNormal="250" workbookViewId="0">
      <selection activeCell="B11" sqref="B11"/>
    </sheetView>
  </sheetViews>
  <sheetFormatPr defaultRowHeight="15"/>
  <cols>
    <col min="1" max="1" width="11.42578125" bestFit="1" customWidth="1"/>
    <col min="2" max="4" width="12" style="1" customWidth="1"/>
    <col min="5" max="5" width="14.7109375" customWidth="1"/>
  </cols>
  <sheetData>
    <row r="1" spans="1:5" ht="30">
      <c r="A1" s="2" t="s">
        <v>0</v>
      </c>
      <c r="B1" s="3" t="s">
        <v>2</v>
      </c>
      <c r="C1" s="3" t="s">
        <v>3</v>
      </c>
      <c r="D1" s="3" t="s">
        <v>4</v>
      </c>
      <c r="E1" s="4" t="s">
        <v>7</v>
      </c>
    </row>
    <row r="2" spans="1:5">
      <c r="A2" t="s">
        <v>5</v>
      </c>
      <c r="B2" s="5">
        <v>159538</v>
      </c>
      <c r="C2" s="5">
        <v>197194</v>
      </c>
      <c r="D2" s="5">
        <v>150518</v>
      </c>
      <c r="E2" s="6"/>
    </row>
    <row r="3" spans="1:5">
      <c r="A3" t="s">
        <v>6</v>
      </c>
      <c r="B3" s="5">
        <v>184592</v>
      </c>
      <c r="C3" s="5">
        <v>167188</v>
      </c>
      <c r="D3" s="5">
        <v>110257</v>
      </c>
      <c r="E3" s="6"/>
    </row>
    <row r="4" spans="1:5">
      <c r="A4" t="s">
        <v>8</v>
      </c>
      <c r="B4" s="5">
        <v>149275</v>
      </c>
      <c r="C4" s="5">
        <v>102880</v>
      </c>
      <c r="D4" s="5">
        <v>195363</v>
      </c>
      <c r="E4" s="6"/>
    </row>
    <row r="5" spans="1:5">
      <c r="A5" t="s">
        <v>9</v>
      </c>
      <c r="B5" s="5">
        <v>126772</v>
      </c>
      <c r="C5" s="5">
        <v>175323</v>
      </c>
      <c r="D5" s="5">
        <v>114075</v>
      </c>
      <c r="E5" s="6"/>
    </row>
    <row r="6" spans="1:5">
      <c r="A6" t="s">
        <v>10</v>
      </c>
      <c r="B6" s="5">
        <v>159288</v>
      </c>
      <c r="C6" s="5">
        <v>112443</v>
      </c>
      <c r="D6" s="5">
        <v>149564</v>
      </c>
      <c r="E6" s="6"/>
    </row>
    <row r="7" spans="1:5">
      <c r="A7" t="s">
        <v>11</v>
      </c>
      <c r="B7" s="5">
        <v>169807</v>
      </c>
      <c r="C7" s="5">
        <v>189538</v>
      </c>
      <c r="D7" s="5">
        <v>166917</v>
      </c>
      <c r="E7" s="6"/>
    </row>
    <row r="8" spans="1:5">
      <c r="A8" t="s">
        <v>12</v>
      </c>
      <c r="B8" s="5">
        <v>167877</v>
      </c>
      <c r="C8" s="5">
        <v>186203</v>
      </c>
      <c r="D8" s="5">
        <v>167531</v>
      </c>
      <c r="E8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="160" zoomScaleNormal="160" workbookViewId="0">
      <selection activeCell="F29" sqref="F29"/>
    </sheetView>
  </sheetViews>
  <sheetFormatPr defaultRowHeight="15"/>
  <cols>
    <col min="1" max="1" width="33.28515625" bestFit="1" customWidth="1"/>
    <col min="2" max="2" width="33.140625" bestFit="1" customWidth="1"/>
    <col min="3" max="3" width="28.5703125" bestFit="1" customWidth="1"/>
    <col min="4" max="4" width="29.28515625" bestFit="1" customWidth="1"/>
    <col min="5" max="5" width="16.7109375" bestFit="1" customWidth="1"/>
  </cols>
  <sheetData>
    <row r="1" spans="1:5" ht="39">
      <c r="A1" s="94" t="s">
        <v>228</v>
      </c>
      <c r="B1" s="129" t="s">
        <v>336</v>
      </c>
      <c r="C1" s="129" t="s">
        <v>335</v>
      </c>
      <c r="D1" s="129" t="s">
        <v>334</v>
      </c>
      <c r="E1" s="129" t="s">
        <v>339</v>
      </c>
    </row>
    <row r="2" spans="1:5">
      <c r="A2" s="11" t="s">
        <v>229</v>
      </c>
      <c r="B2" s="11"/>
      <c r="C2" s="11"/>
      <c r="D2" s="11"/>
      <c r="E2" s="93"/>
    </row>
    <row r="3" spans="1:5">
      <c r="A3" s="11" t="s">
        <v>230</v>
      </c>
      <c r="B3" s="11"/>
      <c r="C3" s="11"/>
      <c r="D3" s="11"/>
      <c r="E3" s="93"/>
    </row>
    <row r="4" spans="1:5">
      <c r="A4" s="11" t="s">
        <v>231</v>
      </c>
      <c r="B4" s="11"/>
      <c r="C4" s="11"/>
      <c r="D4" s="11"/>
      <c r="E4" s="93"/>
    </row>
    <row r="8" spans="1:5" ht="27">
      <c r="A8" s="94" t="s">
        <v>228</v>
      </c>
      <c r="B8" s="94" t="s">
        <v>338</v>
      </c>
      <c r="C8" s="129" t="s">
        <v>337</v>
      </c>
      <c r="D8" s="130" t="s">
        <v>340</v>
      </c>
    </row>
    <row r="9" spans="1:5">
      <c r="A9" s="11" t="s">
        <v>232</v>
      </c>
      <c r="B9" s="93"/>
      <c r="C9" s="11"/>
      <c r="D9" s="93"/>
    </row>
    <row r="10" spans="1:5">
      <c r="A10" s="11" t="s">
        <v>233</v>
      </c>
      <c r="B10" s="93"/>
      <c r="C10" s="11"/>
      <c r="D10" s="93"/>
    </row>
    <row r="11" spans="1:5">
      <c r="A11" s="11" t="s">
        <v>234</v>
      </c>
      <c r="B11" s="93"/>
      <c r="C11" s="11"/>
      <c r="D11" s="9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showGridLines="0" zoomScale="220" zoomScaleNormal="220" workbookViewId="0">
      <selection activeCell="D6" sqref="D6"/>
    </sheetView>
  </sheetViews>
  <sheetFormatPr defaultRowHeight="15"/>
  <cols>
    <col min="1" max="1" width="10.28515625" customWidth="1"/>
    <col min="2" max="2" width="8.7109375" bestFit="1" customWidth="1"/>
    <col min="3" max="3" width="7.42578125" bestFit="1" customWidth="1"/>
    <col min="4" max="4" width="7.140625" bestFit="1" customWidth="1"/>
  </cols>
  <sheetData>
    <row r="3" spans="1:4" ht="45">
      <c r="A3" s="75" t="s">
        <v>235</v>
      </c>
      <c r="B3" s="75" t="s">
        <v>236</v>
      </c>
      <c r="C3" s="75" t="s">
        <v>237</v>
      </c>
      <c r="D3" s="75" t="s">
        <v>238</v>
      </c>
    </row>
    <row r="4" spans="1:4">
      <c r="A4" s="73" t="s">
        <v>239</v>
      </c>
      <c r="B4" s="74"/>
      <c r="C4" s="74"/>
      <c r="D4" s="74"/>
    </row>
    <row r="5" spans="1:4">
      <c r="A5" s="73" t="s">
        <v>240</v>
      </c>
      <c r="B5" s="74"/>
      <c r="C5" s="74"/>
      <c r="D5" s="74"/>
    </row>
    <row r="6" spans="1:4">
      <c r="A6" s="73" t="s">
        <v>241</v>
      </c>
      <c r="B6" s="74"/>
      <c r="C6" s="74"/>
      <c r="D6" s="74"/>
    </row>
    <row r="7" spans="1:4">
      <c r="A7" s="73" t="s">
        <v>242</v>
      </c>
      <c r="B7" s="74"/>
      <c r="C7" s="74"/>
      <c r="D7" s="74"/>
    </row>
    <row r="8" spans="1:4">
      <c r="A8" s="73" t="s">
        <v>243</v>
      </c>
      <c r="B8" s="74"/>
      <c r="C8" s="74"/>
      <c r="D8" s="74"/>
    </row>
    <row r="9" spans="1:4">
      <c r="A9" s="73" t="s">
        <v>244</v>
      </c>
      <c r="B9" s="74"/>
      <c r="C9" s="74"/>
      <c r="D9" s="74"/>
    </row>
    <row r="10" spans="1:4">
      <c r="A10" s="73" t="s">
        <v>245</v>
      </c>
      <c r="B10" s="74"/>
      <c r="C10" s="74"/>
      <c r="D10" s="74"/>
    </row>
    <row r="11" spans="1:4">
      <c r="A11" s="73" t="s">
        <v>246</v>
      </c>
      <c r="B11" s="74"/>
      <c r="C11" s="74"/>
      <c r="D11" s="74"/>
    </row>
    <row r="12" spans="1:4">
      <c r="A12" s="73" t="s">
        <v>247</v>
      </c>
      <c r="B12" s="74"/>
      <c r="C12" s="74"/>
      <c r="D12" s="74"/>
    </row>
    <row r="13" spans="1:4">
      <c r="A13" s="73" t="s">
        <v>248</v>
      </c>
      <c r="B13" s="74"/>
      <c r="C13" s="74"/>
      <c r="D13" s="74"/>
    </row>
    <row r="14" spans="1:4">
      <c r="A14" s="73" t="s">
        <v>249</v>
      </c>
      <c r="B14" s="74"/>
      <c r="C14" s="74"/>
      <c r="D14" s="74"/>
    </row>
    <row r="15" spans="1:4">
      <c r="A15" s="73" t="s">
        <v>250</v>
      </c>
      <c r="B15" s="74"/>
      <c r="C15" s="74"/>
      <c r="D15" s="74"/>
    </row>
    <row r="16" spans="1:4">
      <c r="A16" s="73" t="s">
        <v>251</v>
      </c>
      <c r="B16" s="74"/>
      <c r="C16" s="74"/>
      <c r="D16" s="74"/>
    </row>
    <row r="17" spans="1:4">
      <c r="A17" s="73" t="s">
        <v>252</v>
      </c>
      <c r="B17" s="74"/>
      <c r="C17" s="74"/>
      <c r="D17" s="74"/>
    </row>
    <row r="18" spans="1:4">
      <c r="A18" s="73" t="s">
        <v>253</v>
      </c>
      <c r="B18" s="74"/>
      <c r="C18" s="74"/>
      <c r="D18" s="74"/>
    </row>
    <row r="19" spans="1:4">
      <c r="A19" s="73" t="s">
        <v>254</v>
      </c>
      <c r="B19" s="74"/>
      <c r="C19" s="74"/>
      <c r="D19" s="74"/>
    </row>
    <row r="20" spans="1:4">
      <c r="A20" s="73" t="s">
        <v>255</v>
      </c>
      <c r="B20" s="74"/>
      <c r="C20" s="74"/>
      <c r="D20" s="74"/>
    </row>
    <row r="21" spans="1:4">
      <c r="A21" s="73" t="s">
        <v>256</v>
      </c>
      <c r="B21" s="74"/>
      <c r="C21" s="74"/>
      <c r="D21" s="74"/>
    </row>
    <row r="22" spans="1:4">
      <c r="A22" s="73" t="s">
        <v>257</v>
      </c>
      <c r="B22" s="74"/>
      <c r="C22" s="74"/>
      <c r="D22" s="74"/>
    </row>
    <row r="23" spans="1:4">
      <c r="A23" s="73" t="s">
        <v>258</v>
      </c>
      <c r="B23" s="74"/>
      <c r="C23" s="74"/>
      <c r="D23" s="74"/>
    </row>
    <row r="24" spans="1:4">
      <c r="A24" s="73" t="s">
        <v>259</v>
      </c>
      <c r="B24" s="74"/>
      <c r="C24" s="74"/>
      <c r="D24" s="74"/>
    </row>
    <row r="25" spans="1:4">
      <c r="A25" s="73" t="s">
        <v>260</v>
      </c>
      <c r="B25" s="74"/>
      <c r="C25" s="74"/>
      <c r="D25" s="74"/>
    </row>
    <row r="26" spans="1:4">
      <c r="A26" s="73" t="s">
        <v>261</v>
      </c>
      <c r="B26" s="74"/>
      <c r="C26" s="74"/>
      <c r="D26" s="7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showGridLines="0" zoomScale="145" zoomScaleNormal="145" workbookViewId="0">
      <selection activeCell="F19" sqref="F19"/>
    </sheetView>
  </sheetViews>
  <sheetFormatPr defaultRowHeight="15"/>
  <cols>
    <col min="1" max="1" width="19.28515625" bestFit="1" customWidth="1"/>
    <col min="2" max="2" width="20.5703125" customWidth="1"/>
    <col min="3" max="3" width="20.42578125" customWidth="1"/>
    <col min="6" max="6" width="15.7109375" bestFit="1" customWidth="1"/>
    <col min="7" max="8" width="11.28515625" style="1" customWidth="1"/>
  </cols>
  <sheetData>
    <row r="3" spans="1:8">
      <c r="A3" s="97" t="s">
        <v>262</v>
      </c>
      <c r="B3" s="113" t="s">
        <v>263</v>
      </c>
      <c r="C3" s="113" t="s">
        <v>143</v>
      </c>
      <c r="F3" s="113" t="s">
        <v>262</v>
      </c>
      <c r="G3" s="113" t="s">
        <v>276</v>
      </c>
      <c r="H3" s="113" t="s">
        <v>277</v>
      </c>
    </row>
    <row r="4" spans="1:8">
      <c r="A4" s="11" t="s">
        <v>264</v>
      </c>
      <c r="B4" s="11"/>
      <c r="C4" s="11"/>
      <c r="F4" s="71" t="s">
        <v>268</v>
      </c>
      <c r="G4" s="71"/>
      <c r="H4" s="71"/>
    </row>
    <row r="5" spans="1:8">
      <c r="A5" s="11" t="s">
        <v>265</v>
      </c>
      <c r="B5" s="11"/>
      <c r="C5" s="11"/>
    </row>
    <row r="6" spans="1:8">
      <c r="A6" s="11" t="s">
        <v>266</v>
      </c>
      <c r="B6" s="11"/>
      <c r="C6" s="11"/>
    </row>
    <row r="7" spans="1:8">
      <c r="A7" s="11" t="s">
        <v>267</v>
      </c>
      <c r="B7" s="11"/>
      <c r="C7" s="11"/>
    </row>
    <row r="8" spans="1:8">
      <c r="A8" s="11" t="s">
        <v>268</v>
      </c>
      <c r="B8" s="11"/>
      <c r="C8" s="11"/>
    </row>
    <row r="9" spans="1:8">
      <c r="A9" s="11" t="s">
        <v>269</v>
      </c>
      <c r="B9" s="11"/>
      <c r="C9" s="11"/>
    </row>
    <row r="10" spans="1:8">
      <c r="A10" s="11" t="s">
        <v>270</v>
      </c>
      <c r="B10" s="11"/>
      <c r="C10" s="11"/>
    </row>
    <row r="11" spans="1:8">
      <c r="A11" s="11" t="s">
        <v>271</v>
      </c>
      <c r="B11" s="11"/>
      <c r="C11" s="11"/>
    </row>
    <row r="12" spans="1:8">
      <c r="A12" s="11" t="s">
        <v>272</v>
      </c>
      <c r="B12" s="11"/>
      <c r="C12" s="11"/>
    </row>
    <row r="13" spans="1:8">
      <c r="A13" s="11" t="s">
        <v>273</v>
      </c>
      <c r="B13" s="11"/>
      <c r="C13" s="11"/>
    </row>
    <row r="14" spans="1:8">
      <c r="A14" s="11" t="s">
        <v>274</v>
      </c>
      <c r="B14" s="11"/>
      <c r="C14" s="11"/>
    </row>
    <row r="15" spans="1:8">
      <c r="A15" s="11" t="s">
        <v>275</v>
      </c>
      <c r="B15" s="11"/>
      <c r="C15" s="1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showGridLines="0" zoomScale="190" zoomScaleNormal="190" workbookViewId="0">
      <selection activeCell="M27" sqref="M27"/>
    </sheetView>
  </sheetViews>
  <sheetFormatPr defaultRowHeight="15"/>
  <cols>
    <col min="1" max="1" width="11.42578125" bestFit="1" customWidth="1"/>
    <col min="2" max="2" width="10.85546875" bestFit="1" customWidth="1"/>
    <col min="4" max="4" width="22" customWidth="1"/>
  </cols>
  <sheetData>
    <row r="2" spans="1:4">
      <c r="A2" s="97" t="s">
        <v>143</v>
      </c>
      <c r="B2" s="97" t="s">
        <v>263</v>
      </c>
      <c r="D2" s="113" t="s">
        <v>278</v>
      </c>
    </row>
    <row r="3" spans="1:4">
      <c r="A3" s="11" t="s">
        <v>279</v>
      </c>
      <c r="B3" s="11" t="s">
        <v>280</v>
      </c>
      <c r="D3" s="11"/>
    </row>
    <row r="4" spans="1:4">
      <c r="A4" s="11" t="s">
        <v>281</v>
      </c>
      <c r="B4" s="11" t="s">
        <v>282</v>
      </c>
      <c r="D4" s="11"/>
    </row>
    <row r="5" spans="1:4">
      <c r="A5" s="11" t="s">
        <v>283</v>
      </c>
      <c r="B5" s="11" t="s">
        <v>284</v>
      </c>
      <c r="D5" s="11"/>
    </row>
    <row r="6" spans="1:4">
      <c r="A6" s="11" t="s">
        <v>285</v>
      </c>
      <c r="B6" s="11" t="s">
        <v>286</v>
      </c>
      <c r="D6" s="11"/>
    </row>
    <row r="7" spans="1:4">
      <c r="A7" s="11" t="s">
        <v>287</v>
      </c>
      <c r="B7" s="11" t="s">
        <v>288</v>
      </c>
      <c r="D7" s="11"/>
    </row>
    <row r="8" spans="1:4">
      <c r="A8" s="11" t="s">
        <v>289</v>
      </c>
      <c r="B8" s="11" t="s">
        <v>290</v>
      </c>
      <c r="D8" s="11"/>
    </row>
    <row r="9" spans="1:4">
      <c r="A9" s="11" t="s">
        <v>291</v>
      </c>
      <c r="B9" s="11" t="s">
        <v>292</v>
      </c>
      <c r="D9" s="11"/>
    </row>
    <row r="10" spans="1:4">
      <c r="A10" s="11" t="s">
        <v>293</v>
      </c>
      <c r="B10" s="11" t="s">
        <v>294</v>
      </c>
      <c r="D10" s="11"/>
    </row>
    <row r="11" spans="1:4">
      <c r="A11" s="11" t="s">
        <v>295</v>
      </c>
      <c r="B11" s="11" t="s">
        <v>282</v>
      </c>
      <c r="D11" s="11"/>
    </row>
    <row r="12" spans="1:4">
      <c r="A12" s="11" t="s">
        <v>296</v>
      </c>
      <c r="B12" s="11" t="s">
        <v>297</v>
      </c>
      <c r="D12" s="11"/>
    </row>
    <row r="13" spans="1:4">
      <c r="A13" s="11" t="s">
        <v>298</v>
      </c>
      <c r="B13" s="11" t="s">
        <v>297</v>
      </c>
      <c r="D13" s="11"/>
    </row>
    <row r="14" spans="1:4">
      <c r="A14" s="11" t="s">
        <v>299</v>
      </c>
      <c r="B14" s="11" t="s">
        <v>300</v>
      </c>
      <c r="D14" s="1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showGridLines="0" zoomScale="280" zoomScaleNormal="280" workbookViewId="0">
      <selection activeCell="C5" sqref="C5"/>
    </sheetView>
  </sheetViews>
  <sheetFormatPr defaultRowHeight="15"/>
  <cols>
    <col min="1" max="1" width="12.140625" bestFit="1" customWidth="1"/>
    <col min="2" max="5" width="11.7109375" customWidth="1"/>
  </cols>
  <sheetData>
    <row r="2" spans="1:5" ht="33.75">
      <c r="A2" s="76" t="s">
        <v>238</v>
      </c>
      <c r="B2" s="77" t="s">
        <v>352</v>
      </c>
      <c r="C2" s="77" t="s">
        <v>303</v>
      </c>
      <c r="D2" s="77" t="s">
        <v>304</v>
      </c>
      <c r="E2" s="77" t="s">
        <v>305</v>
      </c>
    </row>
    <row r="3" spans="1:5">
      <c r="A3" s="11" t="s">
        <v>349</v>
      </c>
      <c r="B3" s="11"/>
      <c r="C3" s="11"/>
      <c r="D3" s="11"/>
      <c r="E3" s="11"/>
    </row>
    <row r="4" spans="1:5">
      <c r="A4" s="11" t="s">
        <v>350</v>
      </c>
      <c r="B4" s="11"/>
      <c r="C4" s="11"/>
      <c r="D4" s="11"/>
      <c r="E4" s="11"/>
    </row>
    <row r="5" spans="1:5">
      <c r="A5" s="11" t="s">
        <v>351</v>
      </c>
      <c r="B5" s="11"/>
      <c r="C5" s="11"/>
      <c r="D5" s="11"/>
      <c r="E5" s="11"/>
    </row>
    <row r="6" spans="1:5">
      <c r="A6" s="11" t="s">
        <v>301</v>
      </c>
      <c r="B6" s="11"/>
      <c r="C6" s="11"/>
      <c r="D6" s="11"/>
      <c r="E6" s="11"/>
    </row>
    <row r="7" spans="1:5">
      <c r="A7" s="11" t="s">
        <v>302</v>
      </c>
      <c r="B7" s="11"/>
      <c r="C7" s="11"/>
      <c r="D7" s="11"/>
      <c r="E7" s="1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showGridLines="0" zoomScale="250" zoomScaleNormal="250" workbookViewId="0">
      <selection activeCell="A6" sqref="A6:D6"/>
    </sheetView>
  </sheetViews>
  <sheetFormatPr defaultRowHeight="15"/>
  <cols>
    <col min="1" max="3" width="10.42578125" customWidth="1"/>
    <col min="4" max="4" width="24.85546875" bestFit="1" customWidth="1"/>
  </cols>
  <sheetData>
    <row r="2" spans="1:4">
      <c r="A2" s="77" t="s">
        <v>343</v>
      </c>
      <c r="B2" s="77" t="s">
        <v>344</v>
      </c>
      <c r="C2" s="77" t="s">
        <v>345</v>
      </c>
      <c r="D2" s="132" t="s">
        <v>346</v>
      </c>
    </row>
    <row r="3" spans="1:4">
      <c r="A3" s="131"/>
      <c r="B3" s="131"/>
      <c r="C3" s="131"/>
      <c r="D3" s="110"/>
    </row>
    <row r="5" spans="1:4">
      <c r="A5" s="132" t="s">
        <v>346</v>
      </c>
      <c r="B5" s="77" t="s">
        <v>343</v>
      </c>
      <c r="C5" s="77" t="s">
        <v>344</v>
      </c>
      <c r="D5" s="77" t="s">
        <v>345</v>
      </c>
    </row>
    <row r="6" spans="1:4">
      <c r="A6" s="17"/>
      <c r="B6" s="60"/>
      <c r="C6" s="60"/>
      <c r="D6" s="6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="145" zoomScaleNormal="145" workbookViewId="0">
      <selection activeCell="C2" sqref="C2:C3"/>
    </sheetView>
  </sheetViews>
  <sheetFormatPr defaultRowHeight="15"/>
  <cols>
    <col min="2" max="2" width="24" style="87" bestFit="1" customWidth="1"/>
    <col min="3" max="3" width="16.140625" customWidth="1"/>
    <col min="5" max="5" width="25.140625" style="87" bestFit="1" customWidth="1"/>
    <col min="6" max="6" width="25.140625" customWidth="1"/>
  </cols>
  <sheetData>
    <row r="2" spans="2:3">
      <c r="B2" s="86" t="s">
        <v>341</v>
      </c>
      <c r="C2" s="133"/>
    </row>
    <row r="3" spans="2:3">
      <c r="B3" s="86" t="s">
        <v>342</v>
      </c>
      <c r="C3" s="134"/>
    </row>
    <row r="4" spans="2:3">
      <c r="C4" s="81"/>
    </row>
    <row r="5" spans="2:3">
      <c r="B5" s="88" t="s">
        <v>308</v>
      </c>
      <c r="C5" s="78"/>
    </row>
    <row r="6" spans="2:3">
      <c r="B6" s="88" t="s">
        <v>309</v>
      </c>
      <c r="C6" s="80"/>
    </row>
    <row r="7" spans="2:3">
      <c r="B7" s="88" t="s">
        <v>310</v>
      </c>
      <c r="C7" s="79"/>
    </row>
    <row r="8" spans="2:3">
      <c r="B8" s="88" t="s">
        <v>311</v>
      </c>
      <c r="C8" s="80"/>
    </row>
    <row r="9" spans="2:3">
      <c r="B9" s="88" t="s">
        <v>312</v>
      </c>
      <c r="C9" s="80"/>
    </row>
    <row r="10" spans="2:3">
      <c r="B10" s="88" t="s">
        <v>313</v>
      </c>
      <c r="C10" s="79"/>
    </row>
    <row r="11" spans="2:3">
      <c r="B11" s="88"/>
      <c r="C11" s="84"/>
    </row>
    <row r="12" spans="2:3">
      <c r="B12" s="88" t="s">
        <v>314</v>
      </c>
      <c r="C12" s="82"/>
    </row>
    <row r="13" spans="2:3">
      <c r="B13" s="88" t="s">
        <v>315</v>
      </c>
      <c r="C13" s="83"/>
    </row>
    <row r="14" spans="2:3">
      <c r="B14" s="88" t="s">
        <v>316</v>
      </c>
      <c r="C14" s="83"/>
    </row>
    <row r="15" spans="2:3">
      <c r="B15" s="88"/>
      <c r="C15" s="84"/>
    </row>
    <row r="16" spans="2:3">
      <c r="B16" s="88" t="s">
        <v>317</v>
      </c>
      <c r="C16" s="83"/>
    </row>
    <row r="17" spans="2:3">
      <c r="B17" s="90"/>
      <c r="C17" s="92"/>
    </row>
    <row r="18" spans="2:3">
      <c r="B18" s="91"/>
      <c r="C18" s="67"/>
    </row>
    <row r="19" spans="2:3">
      <c r="B19" s="89" t="s">
        <v>318</v>
      </c>
      <c r="C19" s="85"/>
    </row>
    <row r="21" spans="2:3">
      <c r="B21" s="87" t="s">
        <v>319</v>
      </c>
      <c r="C21" s="82"/>
    </row>
    <row r="22" spans="2:3">
      <c r="B22" s="87" t="s">
        <v>320</v>
      </c>
      <c r="C22" s="82"/>
    </row>
    <row r="23" spans="2:3">
      <c r="B23" s="87" t="s">
        <v>321</v>
      </c>
      <c r="C23" s="82"/>
    </row>
    <row r="25" spans="2:3">
      <c r="B25" s="87" t="s">
        <v>323</v>
      </c>
      <c r="C25" s="82"/>
    </row>
    <row r="26" spans="2:3">
      <c r="B26" s="87" t="s">
        <v>322</v>
      </c>
      <c r="C26" s="8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="175" zoomScaleNormal="175" workbookViewId="0">
      <selection activeCell="G28" sqref="G28:G29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</cols>
  <sheetData>
    <row r="2" spans="2:3">
      <c r="B2" s="86" t="s">
        <v>306</v>
      </c>
      <c r="C2" s="133"/>
    </row>
    <row r="3" spans="2:3">
      <c r="B3" s="86" t="s">
        <v>307</v>
      </c>
      <c r="C3" s="134"/>
    </row>
    <row r="4" spans="2:3">
      <c r="C4" s="81"/>
    </row>
    <row r="5" spans="2:3">
      <c r="B5" s="88" t="s">
        <v>308</v>
      </c>
      <c r="C5" s="78"/>
    </row>
    <row r="6" spans="2:3">
      <c r="B6" s="88" t="s">
        <v>309</v>
      </c>
      <c r="C6" s="80"/>
    </row>
    <row r="7" spans="2:3">
      <c r="B7" s="88" t="s">
        <v>310</v>
      </c>
      <c r="C7" s="79"/>
    </row>
    <row r="8" spans="2:3">
      <c r="B8" s="88" t="s">
        <v>311</v>
      </c>
      <c r="C8" s="80"/>
    </row>
    <row r="9" spans="2:3">
      <c r="B9" s="88" t="s">
        <v>312</v>
      </c>
      <c r="C9" s="80"/>
    </row>
    <row r="10" spans="2:3">
      <c r="B10" s="88" t="s">
        <v>313</v>
      </c>
      <c r="C10" s="79"/>
    </row>
    <row r="11" spans="2:3">
      <c r="B11" s="88"/>
      <c r="C11" s="84"/>
    </row>
    <row r="12" spans="2:3">
      <c r="B12" s="88" t="s">
        <v>314</v>
      </c>
      <c r="C12" s="135"/>
    </row>
    <row r="13" spans="2:3">
      <c r="B13" s="88" t="s">
        <v>315</v>
      </c>
      <c r="C13" s="135"/>
    </row>
    <row r="14" spans="2:3">
      <c r="B14" s="88" t="s">
        <v>316</v>
      </c>
      <c r="C14" s="135"/>
    </row>
    <row r="15" spans="2:3">
      <c r="B15" s="88"/>
      <c r="C15" s="84"/>
    </row>
    <row r="16" spans="2:3">
      <c r="B16" s="88" t="s">
        <v>317</v>
      </c>
      <c r="C16" s="136"/>
    </row>
    <row r="17" spans="2:3">
      <c r="B17" s="90"/>
      <c r="C17" s="92"/>
    </row>
    <row r="18" spans="2:3">
      <c r="B18" s="91"/>
      <c r="C18" s="67"/>
    </row>
    <row r="19" spans="2:3">
      <c r="B19" s="89" t="s">
        <v>318</v>
      </c>
      <c r="C19" s="85"/>
    </row>
    <row r="21" spans="2:3">
      <c r="B21" s="87" t="s">
        <v>319</v>
      </c>
      <c r="C21" s="82"/>
    </row>
    <row r="22" spans="2:3">
      <c r="B22" s="87" t="s">
        <v>320</v>
      </c>
      <c r="C22" s="82"/>
    </row>
    <row r="23" spans="2:3">
      <c r="B23" s="87" t="s">
        <v>321</v>
      </c>
      <c r="C23" s="82"/>
    </row>
    <row r="25" spans="2:3">
      <c r="B25" s="87" t="s">
        <v>323</v>
      </c>
      <c r="C25" s="82"/>
    </row>
    <row r="26" spans="2:3">
      <c r="B26" s="87" t="s">
        <v>322</v>
      </c>
      <c r="C26" s="8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zoomScale="175" zoomScaleNormal="175" workbookViewId="0">
      <selection activeCell="H19" sqref="H19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  <col min="8" max="8" width="10.5703125" bestFit="1" customWidth="1"/>
  </cols>
  <sheetData>
    <row r="2" spans="2:8">
      <c r="B2" s="86" t="s">
        <v>306</v>
      </c>
      <c r="C2" s="133"/>
      <c r="E2" s="89" t="s">
        <v>347</v>
      </c>
      <c r="F2" s="138"/>
    </row>
    <row r="3" spans="2:8">
      <c r="B3" s="86" t="s">
        <v>307</v>
      </c>
      <c r="C3" s="134"/>
    </row>
    <row r="4" spans="2:8">
      <c r="C4" s="81"/>
      <c r="E4" s="87" t="s">
        <v>319</v>
      </c>
      <c r="F4" s="82"/>
    </row>
    <row r="5" spans="2:8">
      <c r="B5" s="88" t="s">
        <v>308</v>
      </c>
      <c r="C5" s="78"/>
      <c r="E5" s="87" t="s">
        <v>320</v>
      </c>
      <c r="F5" s="82"/>
      <c r="H5" s="137"/>
    </row>
    <row r="6" spans="2:8">
      <c r="B6" s="88" t="s">
        <v>309</v>
      </c>
      <c r="C6" s="80"/>
      <c r="E6" s="87" t="s">
        <v>348</v>
      </c>
      <c r="F6" s="139"/>
      <c r="H6" s="137"/>
    </row>
    <row r="7" spans="2:8">
      <c r="B7" s="88" t="s">
        <v>310</v>
      </c>
      <c r="C7" s="79"/>
    </row>
    <row r="8" spans="2:8">
      <c r="B8" s="88" t="s">
        <v>311</v>
      </c>
      <c r="C8" s="80"/>
      <c r="E8" s="87" t="s">
        <v>323</v>
      </c>
      <c r="F8" s="82"/>
    </row>
    <row r="9" spans="2:8">
      <c r="B9" s="88" t="s">
        <v>312</v>
      </c>
      <c r="C9" s="80"/>
      <c r="E9" s="87" t="s">
        <v>322</v>
      </c>
      <c r="F9" s="82"/>
    </row>
    <row r="10" spans="2:8">
      <c r="B10" s="88" t="s">
        <v>313</v>
      </c>
      <c r="C10" s="79"/>
    </row>
    <row r="11" spans="2:8">
      <c r="B11" s="88"/>
      <c r="C11" s="84"/>
      <c r="F11" s="137"/>
    </row>
    <row r="12" spans="2:8">
      <c r="B12" s="88" t="s">
        <v>314</v>
      </c>
      <c r="C12" s="135"/>
    </row>
    <row r="13" spans="2:8">
      <c r="B13" s="88" t="s">
        <v>315</v>
      </c>
      <c r="C13" s="135"/>
    </row>
    <row r="14" spans="2:8">
      <c r="B14" s="88" t="s">
        <v>316</v>
      </c>
      <c r="C14" s="135"/>
    </row>
    <row r="15" spans="2:8">
      <c r="B15" s="88"/>
      <c r="C15" s="84"/>
    </row>
    <row r="16" spans="2:8">
      <c r="B16" s="88" t="s">
        <v>317</v>
      </c>
      <c r="C16" s="136"/>
    </row>
    <row r="17" spans="3:4">
      <c r="C17" s="87"/>
      <c r="D17" s="87"/>
    </row>
    <row r="18" spans="3:4">
      <c r="C18" s="87"/>
      <c r="D18" s="87"/>
    </row>
    <row r="19" spans="3:4">
      <c r="C19" s="8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zoomScale="175" zoomScaleNormal="175" workbookViewId="0">
      <selection activeCell="F22" sqref="F22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  <col min="8" max="8" width="10.5703125" bestFit="1" customWidth="1"/>
  </cols>
  <sheetData>
    <row r="2" spans="2:8">
      <c r="B2" s="86" t="s">
        <v>306</v>
      </c>
      <c r="C2" s="133"/>
      <c r="E2" s="89" t="s">
        <v>347</v>
      </c>
      <c r="F2" s="138"/>
    </row>
    <row r="3" spans="2:8">
      <c r="B3" s="86" t="s">
        <v>307</v>
      </c>
      <c r="C3" s="134"/>
    </row>
    <row r="4" spans="2:8">
      <c r="C4" s="81"/>
      <c r="E4" s="87" t="s">
        <v>319</v>
      </c>
      <c r="F4" s="82"/>
    </row>
    <row r="5" spans="2:8">
      <c r="B5" s="88" t="s">
        <v>308</v>
      </c>
      <c r="C5" s="78"/>
      <c r="E5" s="87" t="s">
        <v>320</v>
      </c>
      <c r="F5" s="82"/>
      <c r="H5" s="137"/>
    </row>
    <row r="6" spans="2:8">
      <c r="B6" s="88" t="s">
        <v>309</v>
      </c>
      <c r="C6" s="80"/>
      <c r="E6" s="87" t="s">
        <v>348</v>
      </c>
      <c r="F6" s="139"/>
      <c r="H6" s="137"/>
    </row>
    <row r="7" spans="2:8">
      <c r="B7" s="88" t="s">
        <v>310</v>
      </c>
      <c r="C7" s="79"/>
    </row>
    <row r="8" spans="2:8">
      <c r="B8" s="88" t="s">
        <v>311</v>
      </c>
      <c r="C8" s="80"/>
      <c r="E8" s="87" t="s">
        <v>323</v>
      </c>
      <c r="F8" s="140"/>
    </row>
    <row r="9" spans="2:8">
      <c r="B9" s="88" t="s">
        <v>312</v>
      </c>
      <c r="C9" s="80"/>
      <c r="E9" s="87" t="s">
        <v>322</v>
      </c>
      <c r="F9" s="82"/>
    </row>
    <row r="10" spans="2:8">
      <c r="B10" s="88" t="s">
        <v>313</v>
      </c>
      <c r="C10" s="79"/>
    </row>
    <row r="11" spans="2:8">
      <c r="B11" s="88"/>
      <c r="C11" s="84"/>
      <c r="F11" s="137"/>
    </row>
    <row r="12" spans="2:8">
      <c r="B12" s="88" t="s">
        <v>314</v>
      </c>
      <c r="C12" s="135"/>
    </row>
    <row r="13" spans="2:8">
      <c r="B13" s="88" t="s">
        <v>315</v>
      </c>
      <c r="C13" s="135"/>
    </row>
    <row r="14" spans="2:8">
      <c r="B14" s="88" t="s">
        <v>316</v>
      </c>
      <c r="C14" s="135"/>
    </row>
    <row r="15" spans="2:8">
      <c r="B15" s="88"/>
      <c r="C15" s="84"/>
    </row>
    <row r="16" spans="2:8">
      <c r="B16" s="88" t="s">
        <v>317</v>
      </c>
      <c r="C16" s="136"/>
    </row>
    <row r="17" spans="3:4">
      <c r="C17" s="87"/>
      <c r="D17" s="87"/>
    </row>
    <row r="18" spans="3:4">
      <c r="C18" s="87"/>
      <c r="D18" s="87"/>
    </row>
    <row r="19" spans="3:4">
      <c r="C19" s="8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="175" zoomScaleNormal="175" workbookViewId="0">
      <selection activeCell="D22" sqref="D22"/>
    </sheetView>
  </sheetViews>
  <sheetFormatPr defaultRowHeight="15"/>
  <cols>
    <col min="1" max="1" width="12.7109375" customWidth="1"/>
    <col min="2" max="7" width="11.42578125" customWidth="1"/>
    <col min="8" max="9" width="16.5703125" customWidth="1"/>
  </cols>
  <sheetData>
    <row r="1" spans="1:12" ht="30">
      <c r="A1" s="8" t="s">
        <v>16</v>
      </c>
      <c r="B1" s="9" t="s">
        <v>2</v>
      </c>
      <c r="C1" s="9" t="s">
        <v>3</v>
      </c>
      <c r="D1" s="9" t="s">
        <v>18</v>
      </c>
      <c r="E1" s="9" t="s">
        <v>20</v>
      </c>
      <c r="F1" s="9" t="s">
        <v>21</v>
      </c>
      <c r="G1" s="9" t="s">
        <v>22</v>
      </c>
      <c r="H1" s="10" t="s">
        <v>23</v>
      </c>
      <c r="I1" s="10" t="s">
        <v>24</v>
      </c>
    </row>
    <row r="2" spans="1:12">
      <c r="A2" s="11" t="s">
        <v>13</v>
      </c>
      <c r="B2" s="12">
        <v>100000</v>
      </c>
      <c r="C2" s="12">
        <v>110000</v>
      </c>
      <c r="D2" s="12">
        <v>121000</v>
      </c>
      <c r="E2" s="15"/>
      <c r="F2" s="15"/>
      <c r="G2" s="15"/>
      <c r="H2" s="11"/>
      <c r="I2" s="11"/>
    </row>
    <row r="3" spans="1:12">
      <c r="A3" s="11" t="s">
        <v>14</v>
      </c>
      <c r="B3" s="12">
        <v>200000</v>
      </c>
      <c r="C3" s="12">
        <v>220000</v>
      </c>
      <c r="D3" s="12">
        <v>242000</v>
      </c>
      <c r="E3" s="15"/>
      <c r="F3" s="15"/>
      <c r="G3" s="15"/>
      <c r="H3" s="11"/>
      <c r="I3" s="11"/>
    </row>
    <row r="4" spans="1:12">
      <c r="A4" s="11" t="s">
        <v>15</v>
      </c>
      <c r="B4" s="12">
        <v>300000</v>
      </c>
      <c r="C4" s="12">
        <v>330000</v>
      </c>
      <c r="D4" s="12">
        <v>363000</v>
      </c>
      <c r="E4" s="15"/>
      <c r="F4" s="15"/>
      <c r="G4" s="15"/>
      <c r="H4" s="11"/>
      <c r="I4" s="11"/>
    </row>
    <row r="5" spans="1:12">
      <c r="A5" s="13" t="s">
        <v>19</v>
      </c>
      <c r="B5" s="14">
        <f>SUM(B2:B4)</f>
        <v>600000</v>
      </c>
      <c r="C5" s="14">
        <f>SUM(C2:C4)</f>
        <v>660000</v>
      </c>
      <c r="D5" s="14">
        <f>SUM(D2:D4)</f>
        <v>726000</v>
      </c>
      <c r="E5" s="16"/>
      <c r="F5" s="13"/>
      <c r="G5" s="13"/>
      <c r="H5" s="13"/>
      <c r="I5" s="13"/>
    </row>
    <row r="6" spans="1:12">
      <c r="B6" s="5"/>
      <c r="C6" s="5"/>
      <c r="D6" s="5"/>
    </row>
    <row r="7" spans="1:12">
      <c r="B7" s="5"/>
      <c r="C7" s="5"/>
      <c r="D7" s="5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zoomScale="250" zoomScaleNormal="250" workbookViewId="0">
      <selection activeCell="C13" sqref="C13"/>
    </sheetView>
  </sheetViews>
  <sheetFormatPr defaultRowHeight="15"/>
  <cols>
    <col min="1" max="1" width="12.140625" customWidth="1"/>
    <col min="2" max="2" width="13.140625" customWidth="1"/>
    <col min="4" max="4" width="11" bestFit="1" customWidth="1"/>
    <col min="5" max="5" width="15.140625" bestFit="1" customWidth="1"/>
  </cols>
  <sheetData>
    <row r="1" spans="1:5" ht="30">
      <c r="A1" s="8" t="s">
        <v>0</v>
      </c>
      <c r="B1" s="8" t="s">
        <v>1</v>
      </c>
      <c r="D1" s="8" t="s">
        <v>0</v>
      </c>
      <c r="E1" s="8" t="s">
        <v>1</v>
      </c>
    </row>
    <row r="2" spans="1:5">
      <c r="A2" s="11" t="s">
        <v>5</v>
      </c>
      <c r="B2" s="17">
        <v>31405</v>
      </c>
      <c r="D2" s="11" t="s">
        <v>10</v>
      </c>
      <c r="E2" s="18"/>
    </row>
    <row r="3" spans="1:5">
      <c r="A3" s="11" t="s">
        <v>6</v>
      </c>
      <c r="B3" s="17">
        <v>31629</v>
      </c>
    </row>
    <row r="4" spans="1:5">
      <c r="A4" s="11" t="s">
        <v>8</v>
      </c>
      <c r="B4" s="17">
        <v>31216</v>
      </c>
    </row>
    <row r="5" spans="1:5">
      <c r="A5" s="11" t="s">
        <v>9</v>
      </c>
      <c r="B5" s="17">
        <v>32742</v>
      </c>
    </row>
    <row r="6" spans="1:5">
      <c r="A6" s="11" t="s">
        <v>10</v>
      </c>
      <c r="B6" s="17">
        <v>32188</v>
      </c>
    </row>
    <row r="7" spans="1:5">
      <c r="A7" s="11" t="s">
        <v>11</v>
      </c>
      <c r="B7" s="17">
        <v>32619</v>
      </c>
    </row>
    <row r="8" spans="1:5">
      <c r="A8" s="11" t="s">
        <v>12</v>
      </c>
      <c r="B8" s="17">
        <v>32971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zoomScale="130" zoomScaleNormal="130" workbookViewId="0">
      <selection activeCell="D5" sqref="D5"/>
    </sheetView>
  </sheetViews>
  <sheetFormatPr defaultRowHeight="15"/>
  <cols>
    <col min="1" max="1" width="8.140625" bestFit="1" customWidth="1"/>
    <col min="2" max="2" width="12.85546875" bestFit="1" customWidth="1"/>
    <col min="3" max="3" width="14.7109375" bestFit="1" customWidth="1"/>
    <col min="4" max="4" width="14.140625" bestFit="1" customWidth="1"/>
    <col min="5" max="5" width="15.42578125" bestFit="1" customWidth="1"/>
    <col min="6" max="6" width="13.7109375" bestFit="1" customWidth="1"/>
    <col min="7" max="7" width="16.140625" bestFit="1" customWidth="1"/>
    <col min="8" max="8" width="13.85546875" bestFit="1" customWidth="1"/>
  </cols>
  <sheetData>
    <row r="2" spans="1:16" ht="15.75" thickBot="1"/>
    <row r="3" spans="1:16" ht="30.75" thickBot="1">
      <c r="A3" s="20" t="s">
        <v>25</v>
      </c>
      <c r="B3" s="21" t="s">
        <v>26</v>
      </c>
      <c r="C3" s="21" t="s">
        <v>27</v>
      </c>
      <c r="D3" s="22" t="s">
        <v>28</v>
      </c>
      <c r="E3" s="22" t="s">
        <v>29</v>
      </c>
      <c r="F3" s="22" t="s">
        <v>30</v>
      </c>
      <c r="G3" s="21" t="s">
        <v>31</v>
      </c>
      <c r="H3" s="23" t="s">
        <v>32</v>
      </c>
      <c r="J3" s="24" t="s">
        <v>26</v>
      </c>
      <c r="K3" s="24" t="s">
        <v>27</v>
      </c>
      <c r="L3" s="24" t="s">
        <v>28</v>
      </c>
      <c r="M3" s="24" t="s">
        <v>29</v>
      </c>
      <c r="N3" s="24" t="s">
        <v>30</v>
      </c>
      <c r="O3" s="24" t="s">
        <v>31</v>
      </c>
      <c r="P3" s="24" t="s">
        <v>32</v>
      </c>
    </row>
    <row r="4" spans="1:16">
      <c r="A4" s="25">
        <v>1</v>
      </c>
      <c r="B4" s="144"/>
      <c r="C4" s="144"/>
      <c r="D4" s="145"/>
      <c r="E4" s="145"/>
      <c r="F4" s="145"/>
      <c r="G4" s="145"/>
      <c r="H4" s="28"/>
      <c r="J4" s="29" t="s">
        <v>33</v>
      </c>
      <c r="K4" s="29" t="s">
        <v>34</v>
      </c>
      <c r="L4" s="30">
        <v>5</v>
      </c>
      <c r="M4" s="31" t="s">
        <v>35</v>
      </c>
      <c r="N4" s="31" t="s">
        <v>36</v>
      </c>
      <c r="O4" s="31" t="s">
        <v>36</v>
      </c>
      <c r="P4" s="32">
        <v>1300</v>
      </c>
    </row>
    <row r="5" spans="1:16">
      <c r="A5" s="25">
        <v>2</v>
      </c>
      <c r="B5" s="144"/>
      <c r="C5" s="144"/>
      <c r="D5" s="145"/>
      <c r="E5" s="145"/>
      <c r="F5" s="145"/>
      <c r="G5" s="145"/>
      <c r="H5" s="28"/>
      <c r="J5" s="29" t="s">
        <v>37</v>
      </c>
      <c r="K5" s="29" t="s">
        <v>38</v>
      </c>
      <c r="L5" s="30">
        <v>4</v>
      </c>
      <c r="M5" s="31" t="s">
        <v>39</v>
      </c>
      <c r="N5" s="31" t="s">
        <v>40</v>
      </c>
      <c r="O5" s="31" t="s">
        <v>40</v>
      </c>
      <c r="P5" s="32">
        <v>1500</v>
      </c>
    </row>
    <row r="6" spans="1:16">
      <c r="A6" s="25">
        <v>3</v>
      </c>
      <c r="B6" s="144"/>
      <c r="C6" s="144"/>
      <c r="D6" s="145"/>
      <c r="E6" s="145"/>
      <c r="F6" s="145"/>
      <c r="G6" s="145"/>
      <c r="H6" s="28"/>
      <c r="J6" s="29" t="s">
        <v>41</v>
      </c>
      <c r="K6" s="29" t="s">
        <v>42</v>
      </c>
      <c r="L6" s="30">
        <v>3</v>
      </c>
      <c r="M6" s="33"/>
      <c r="N6" s="33"/>
      <c r="O6" s="33"/>
      <c r="P6" s="32">
        <v>1600</v>
      </c>
    </row>
    <row r="7" spans="1:16">
      <c r="A7" s="25">
        <v>4</v>
      </c>
      <c r="B7" s="144"/>
      <c r="C7" s="144"/>
      <c r="D7" s="145"/>
      <c r="E7" s="145"/>
      <c r="F7" s="145"/>
      <c r="G7" s="145"/>
      <c r="H7" s="28"/>
      <c r="J7" s="29" t="s">
        <v>43</v>
      </c>
      <c r="K7" s="29" t="s">
        <v>44</v>
      </c>
      <c r="L7" s="30"/>
      <c r="M7" s="33"/>
      <c r="N7" s="33"/>
      <c r="O7" s="33"/>
      <c r="P7" s="32">
        <v>1900</v>
      </c>
    </row>
    <row r="8" spans="1:16">
      <c r="A8" s="25">
        <v>5</v>
      </c>
      <c r="B8" s="144"/>
      <c r="C8" s="144"/>
      <c r="D8" s="145"/>
      <c r="E8" s="145"/>
      <c r="F8" s="145"/>
      <c r="G8" s="145"/>
      <c r="H8" s="28"/>
      <c r="J8" s="33"/>
      <c r="K8" s="33"/>
      <c r="L8" s="33"/>
      <c r="M8" s="33"/>
      <c r="N8" s="33"/>
      <c r="O8" s="33"/>
      <c r="P8" s="32">
        <v>2000</v>
      </c>
    </row>
    <row r="9" spans="1:16">
      <c r="A9" s="25">
        <v>6</v>
      </c>
      <c r="B9" s="144"/>
      <c r="C9" s="144"/>
      <c r="D9" s="145"/>
      <c r="E9" s="145"/>
      <c r="F9" s="145"/>
      <c r="G9" s="145"/>
      <c r="H9" s="28"/>
      <c r="J9" s="33"/>
      <c r="K9" s="33"/>
      <c r="L9" s="33"/>
      <c r="M9" s="33"/>
      <c r="N9" s="33"/>
      <c r="O9" s="33"/>
      <c r="P9" s="32">
        <v>2100</v>
      </c>
    </row>
    <row r="10" spans="1:16">
      <c r="A10" s="25">
        <v>7</v>
      </c>
      <c r="B10" s="144"/>
      <c r="C10" s="144"/>
      <c r="D10" s="145"/>
      <c r="E10" s="145"/>
      <c r="F10" s="145"/>
      <c r="G10" s="145"/>
      <c r="H10" s="28"/>
    </row>
    <row r="11" spans="1:16">
      <c r="A11" s="25">
        <v>8</v>
      </c>
      <c r="B11" s="144"/>
      <c r="C11" s="144"/>
      <c r="D11" s="145"/>
      <c r="E11" s="145"/>
      <c r="F11" s="145"/>
      <c r="G11" s="145"/>
      <c r="H11" s="28"/>
    </row>
    <row r="12" spans="1:16" ht="15.75" thickBot="1">
      <c r="A12" s="34">
        <v>9</v>
      </c>
      <c r="B12" s="35"/>
      <c r="C12" s="35"/>
      <c r="D12" s="36"/>
      <c r="E12" s="36"/>
      <c r="F12" s="36"/>
      <c r="G12" s="36"/>
      <c r="H12" s="37"/>
    </row>
    <row r="13" spans="1:16">
      <c r="A13" s="27"/>
      <c r="B13" s="26"/>
      <c r="C13" s="26"/>
      <c r="D13" s="27"/>
      <c r="E13" s="27"/>
      <c r="F13" s="27"/>
      <c r="G13" s="27"/>
      <c r="H13" s="38"/>
    </row>
    <row r="14" spans="1:16">
      <c r="A14" s="27"/>
      <c r="B14" s="26"/>
      <c r="C14" s="26"/>
      <c r="D14" s="27"/>
      <c r="E14" s="27"/>
      <c r="F14" s="27"/>
      <c r="G14" s="27"/>
      <c r="H14" s="38"/>
    </row>
    <row r="15" spans="1:16">
      <c r="A15" s="27"/>
      <c r="B15" s="26"/>
      <c r="C15" s="26"/>
      <c r="D15" s="27"/>
      <c r="E15" s="27"/>
      <c r="F15" s="27"/>
      <c r="G15" s="27"/>
      <c r="H15" s="38"/>
    </row>
    <row r="16" spans="1:16">
      <c r="A16" s="27"/>
      <c r="B16" s="26"/>
      <c r="C16" s="26"/>
      <c r="D16" s="27"/>
      <c r="E16" s="27"/>
      <c r="F16" s="27"/>
      <c r="G16" s="27"/>
      <c r="H16" s="38"/>
    </row>
    <row r="17" spans="1:8">
      <c r="A17" s="27"/>
      <c r="B17" s="26"/>
      <c r="C17" s="26"/>
      <c r="D17" s="27"/>
      <c r="E17" s="27"/>
      <c r="F17" s="27"/>
      <c r="G17" s="27"/>
      <c r="H17" s="38"/>
    </row>
    <row r="18" spans="1:8">
      <c r="A18" s="27"/>
      <c r="B18" s="26"/>
      <c r="C18" s="26"/>
      <c r="D18" s="27"/>
      <c r="E18" s="27"/>
      <c r="F18" s="27"/>
      <c r="G18" s="27"/>
      <c r="H18" s="38"/>
    </row>
    <row r="19" spans="1:8">
      <c r="A19" s="27"/>
      <c r="B19" s="26"/>
      <c r="C19" s="26"/>
      <c r="D19" s="27"/>
      <c r="E19" s="27"/>
      <c r="F19" s="27"/>
      <c r="G19" s="27"/>
      <c r="H19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C9" sqref="C9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9.140625" style="40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66</v>
      </c>
      <c r="F5" s="45" t="s">
        <v>65</v>
      </c>
    </row>
    <row r="6" spans="1:10">
      <c r="A6" s="47" t="s">
        <v>52</v>
      </c>
      <c r="B6" s="41">
        <v>71</v>
      </c>
      <c r="C6" s="42"/>
      <c r="D6" s="43"/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9" priority="1" operator="containsText" text="Попробуйте">
      <formula>NOT(ISERROR(SEARCH("Попробуйте",D4)))</formula>
    </cfRule>
    <cfRule type="cellIs" dxfId="8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C17" sqref="C17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15.85546875" style="40" customWidth="1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69</v>
      </c>
      <c r="F5" s="45" t="s">
        <v>70</v>
      </c>
    </row>
    <row r="6" spans="1:10">
      <c r="A6" s="47" t="s">
        <v>52</v>
      </c>
      <c r="B6" s="41">
        <v>71</v>
      </c>
      <c r="C6" s="42"/>
      <c r="D6" s="43"/>
      <c r="E6" s="44" t="s">
        <v>71</v>
      </c>
      <c r="F6" s="45" t="s">
        <v>65</v>
      </c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7" priority="1" operator="containsText" text="Попробуйте">
      <formula>NOT(ISERROR(SEARCH("Попробуйте",D4)))</formula>
    </cfRule>
    <cfRule type="cellIs" dxfId="6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D17" sqref="D17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15.85546875" style="40" customWidth="1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69</v>
      </c>
      <c r="F5" s="45" t="s">
        <v>70</v>
      </c>
    </row>
    <row r="6" spans="1:10">
      <c r="A6" s="47" t="s">
        <v>52</v>
      </c>
      <c r="B6" s="41">
        <v>71</v>
      </c>
      <c r="C6" s="42"/>
      <c r="D6" s="43"/>
      <c r="E6" s="44" t="s">
        <v>71</v>
      </c>
      <c r="F6" s="45" t="s">
        <v>65</v>
      </c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5" priority="1" operator="containsText" text="Попробуйте">
      <formula>NOT(ISERROR(SEARCH("Попробуйте",D4)))</formula>
    </cfRule>
    <cfRule type="cellIs" dxfId="4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showGridLines="0" zoomScale="175" zoomScaleNormal="175" workbookViewId="0">
      <selection activeCell="C8" sqref="C8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3.85546875" style="40" customWidth="1"/>
    <col min="5" max="5" width="10.5703125" style="40" customWidth="1"/>
    <col min="6" max="6" width="20.7109375" style="40" bestFit="1" customWidth="1"/>
    <col min="7" max="7" width="22.140625" style="40" bestFit="1" customWidth="1"/>
    <col min="8" max="16384" width="9.140625" style="40"/>
  </cols>
  <sheetData>
    <row r="2" spans="1:7">
      <c r="A2" s="147" t="s">
        <v>61</v>
      </c>
      <c r="B2" s="147"/>
      <c r="C2" s="147"/>
      <c r="D2" s="147"/>
      <c r="F2" s="147" t="s">
        <v>46</v>
      </c>
      <c r="G2" s="147"/>
    </row>
    <row r="3" spans="1:7">
      <c r="A3" s="46" t="s">
        <v>47</v>
      </c>
      <c r="B3" s="46" t="s">
        <v>48</v>
      </c>
      <c r="C3" s="46" t="s">
        <v>49</v>
      </c>
      <c r="D3" s="46" t="s">
        <v>63</v>
      </c>
      <c r="F3" s="46" t="s">
        <v>49</v>
      </c>
      <c r="G3" s="46" t="s">
        <v>63</v>
      </c>
    </row>
    <row r="4" spans="1:7">
      <c r="A4" s="47" t="s">
        <v>5</v>
      </c>
      <c r="B4" s="41">
        <v>95</v>
      </c>
      <c r="C4" s="42" t="s">
        <v>55</v>
      </c>
      <c r="D4" s="42"/>
      <c r="E4" s="43"/>
      <c r="F4" s="49" t="s">
        <v>72</v>
      </c>
      <c r="G4" s="45" t="s">
        <v>73</v>
      </c>
    </row>
    <row r="5" spans="1:7">
      <c r="A5" s="47" t="s">
        <v>6</v>
      </c>
      <c r="B5" s="41">
        <v>89</v>
      </c>
      <c r="C5" s="42" t="s">
        <v>53</v>
      </c>
      <c r="D5" s="42"/>
      <c r="E5" s="43"/>
      <c r="F5" s="49" t="s">
        <v>75</v>
      </c>
      <c r="G5" s="45" t="s">
        <v>74</v>
      </c>
    </row>
    <row r="6" spans="1:7">
      <c r="A6" s="47" t="s">
        <v>52</v>
      </c>
      <c r="B6" s="41">
        <v>71</v>
      </c>
      <c r="C6" s="42" t="s">
        <v>51</v>
      </c>
      <c r="D6" s="42"/>
      <c r="E6" s="43"/>
    </row>
    <row r="7" spans="1:7">
      <c r="A7" s="47" t="s">
        <v>54</v>
      </c>
      <c r="B7" s="41">
        <v>45</v>
      </c>
      <c r="C7" s="42" t="s">
        <v>50</v>
      </c>
      <c r="D7" s="42"/>
      <c r="E7" s="43"/>
    </row>
    <row r="8" spans="1:7">
      <c r="A8" s="47" t="s">
        <v>56</v>
      </c>
      <c r="B8" s="41">
        <v>65</v>
      </c>
      <c r="C8" s="42" t="s">
        <v>51</v>
      </c>
      <c r="D8" s="42"/>
      <c r="E8" s="43"/>
    </row>
    <row r="9" spans="1:7">
      <c r="A9" s="47" t="s">
        <v>57</v>
      </c>
      <c r="B9" s="41">
        <v>71</v>
      </c>
      <c r="C9" s="42" t="s">
        <v>51</v>
      </c>
      <c r="D9" s="42"/>
      <c r="E9" s="43"/>
    </row>
    <row r="10" spans="1:7">
      <c r="A10" s="47" t="s">
        <v>58</v>
      </c>
      <c r="B10" s="41">
        <v>33</v>
      </c>
      <c r="C10" s="42" t="s">
        <v>50</v>
      </c>
      <c r="D10" s="42"/>
      <c r="E10" s="43"/>
    </row>
    <row r="11" spans="1:7">
      <c r="A11" s="47" t="s">
        <v>59</v>
      </c>
      <c r="B11" s="41">
        <v>75</v>
      </c>
      <c r="C11" s="42" t="s">
        <v>53</v>
      </c>
      <c r="D11" s="42"/>
      <c r="E11" s="43"/>
    </row>
    <row r="12" spans="1:7">
      <c r="A12" s="47" t="s">
        <v>60</v>
      </c>
      <c r="B12" s="41">
        <v>82</v>
      </c>
      <c r="C12" s="42" t="s">
        <v>53</v>
      </c>
      <c r="D12" s="42"/>
      <c r="E12" s="43"/>
    </row>
  </sheetData>
  <mergeCells count="2">
    <mergeCell ref="F2:G2"/>
    <mergeCell ref="A2:D2"/>
  </mergeCells>
  <conditionalFormatting sqref="E4:E12">
    <cfRule type="containsText" dxfId="3" priority="1" operator="containsText" text="Попробуйте">
      <formula>NOT(ISERROR(SEARCH("Попробуйте",E4)))</formula>
    </cfRule>
    <cfRule type="cellIs" dxfId="2" priority="2" operator="equal">
      <formula>"Правильно!"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Синтаксис</vt:lpstr>
      <vt:lpstr>Синтаксис функций</vt:lpstr>
      <vt:lpstr>Типы ссылок</vt:lpstr>
      <vt:lpstr>Именованные диапазоны</vt:lpstr>
      <vt:lpstr>Проверка данных</vt:lpstr>
      <vt:lpstr>Функция ЕСЛИ</vt:lpstr>
      <vt:lpstr>Функция ЕСЛИ - вложенная</vt:lpstr>
      <vt:lpstr>Функция ЕСЛИ и И</vt:lpstr>
      <vt:lpstr>Функция ЕСЛИ и ИЛИ</vt:lpstr>
      <vt:lpstr>ЕСЛИОШИБКА</vt:lpstr>
      <vt:lpstr>НАИМ НАИБ</vt:lpstr>
      <vt:lpstr>СЧЕТМН СУММН СРЗНАЧМН</vt:lpstr>
      <vt:lpstr>СУММПРОИЗВ</vt:lpstr>
      <vt:lpstr>ВПР-ГПР</vt:lpstr>
      <vt:lpstr>ВПР + ПОИСКПОЗ</vt:lpstr>
      <vt:lpstr>ИНДЕКС + ПОИСКПОЗ</vt:lpstr>
      <vt:lpstr>ИНДЕКС + ПОИСКПОЗ PRO</vt:lpstr>
      <vt:lpstr>ВЫБОР</vt:lpstr>
      <vt:lpstr>СМЕЩ</vt:lpstr>
      <vt:lpstr>ПРОПИСН СТРОЧН ПРОПНАЧ СЖПРОБЕЛ</vt:lpstr>
      <vt:lpstr>ПРАВСИМВ ЛЕВСИМВ ПСТР</vt:lpstr>
      <vt:lpstr>ПОИСК и НАЙТИ</vt:lpstr>
      <vt:lpstr>СЦЕП</vt:lpstr>
      <vt:lpstr>ПОДСТАВИТЬ и ЗАМЕНИТЬ</vt:lpstr>
      <vt:lpstr>ДАТА</vt:lpstr>
      <vt:lpstr>СЕГОДНЯ и ТДАТА</vt:lpstr>
      <vt:lpstr>ГОД, МЕСЯЦ, НЕДЕЛЯ, ДЕНЬ</vt:lpstr>
      <vt:lpstr>ДЕНЬНЕД, РАБДЕНЬ, ЧИСТРАБДНИ</vt:lpstr>
      <vt:lpstr>РАЗНДАТ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K</dc:creator>
  <cp:lastModifiedBy>Студент</cp:lastModifiedBy>
  <dcterms:created xsi:type="dcterms:W3CDTF">2020-10-07T08:55:36Z</dcterms:created>
  <dcterms:modified xsi:type="dcterms:W3CDTF">2022-12-19T22:51:37Z</dcterms:modified>
</cp:coreProperties>
</file>